
<file path=[Content_Types].xml><?xml version="1.0" encoding="utf-8"?>
<Types xmlns="http://schemas.openxmlformats.org/package/2006/content-types">
  <Default Extension="gif" ContentType="image/gi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Users/hanssassenburg/Library/CloudStorage/Dropbox/X_Private/20_Astronomy/Morsels/"/>
    </mc:Choice>
  </mc:AlternateContent>
  <xr:revisionPtr revIDLastSave="0" documentId="13_ncr:1_{A958F233-42F5-C448-932A-E06F671C80BC}" xr6:coauthVersionLast="47" xr6:coauthVersionMax="47" xr10:uidLastSave="{00000000-0000-0000-0000-000000000000}"/>
  <bookViews>
    <workbookView xWindow="1660" yWindow="2960" windowWidth="32240" windowHeight="20940" activeTab="1" xr2:uid="{5604B167-511D-8C41-BB01-DEB117AC2E44}"/>
  </bookViews>
  <sheets>
    <sheet name="Introduction" sheetId="41" r:id="rId1"/>
    <sheet name="Node Passages" sheetId="42" r:id="rId2"/>
    <sheet name="Background" sheetId="46"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42" l="1"/>
  <c r="J16" i="42" l="1"/>
  <c r="C7" i="42" l="1"/>
  <c r="C6" i="42"/>
  <c r="C4" i="42"/>
  <c r="C5" i="42" l="1"/>
  <c r="C8" i="42" l="1"/>
  <c r="J6" i="42" s="1"/>
  <c r="C9" i="42" l="1"/>
  <c r="J7" i="42"/>
  <c r="J10" i="42" s="1"/>
  <c r="J8" i="42"/>
  <c r="I6" i="42"/>
  <c r="I7" i="42" s="1"/>
  <c r="I14" i="42" s="1"/>
  <c r="J12" i="42"/>
  <c r="J14" i="42"/>
  <c r="J11" i="42" l="1"/>
  <c r="J13" i="42" s="1"/>
  <c r="I11" i="42"/>
  <c r="I13" i="42" s="1"/>
  <c r="I8" i="42"/>
  <c r="I10" i="42"/>
  <c r="J9" i="42"/>
  <c r="I9" i="42"/>
  <c r="I12" i="42"/>
  <c r="J15" i="42"/>
  <c r="J17" i="42" l="1"/>
  <c r="J18" i="42" s="1"/>
  <c r="J25" i="42" s="1"/>
  <c r="J26" i="42" s="1"/>
  <c r="J27" i="42" s="1"/>
  <c r="J28" i="42" s="1"/>
  <c r="I15" i="42"/>
  <c r="I17" i="42" s="1"/>
  <c r="J41" i="42"/>
  <c r="J22" i="42" s="1"/>
  <c r="J23" i="42" s="1"/>
  <c r="J21" i="42" l="1"/>
  <c r="J20" i="42"/>
  <c r="J19" i="42" s="1"/>
  <c r="J24" i="42"/>
  <c r="I18" i="42"/>
  <c r="I25" i="42" s="1"/>
  <c r="I26" i="42" s="1"/>
  <c r="I27" i="42" s="1"/>
  <c r="I28" i="42" s="1"/>
  <c r="I20" i="42" s="1"/>
  <c r="I19" i="42" s="1"/>
  <c r="C13" i="42"/>
  <c r="D13" i="42"/>
  <c r="I21" i="42" l="1"/>
  <c r="C12" i="42" s="1"/>
  <c r="I41" i="42"/>
  <c r="I22" i="42" l="1"/>
  <c r="I24" i="42"/>
  <c r="I23" i="42" l="1"/>
  <c r="D12" i="42"/>
</calcChain>
</file>

<file path=xl/sharedStrings.xml><?xml version="1.0" encoding="utf-8"?>
<sst xmlns="http://schemas.openxmlformats.org/spreadsheetml/2006/main" count="58" uniqueCount="54">
  <si>
    <t>Year</t>
  </si>
  <si>
    <t>Month</t>
  </si>
  <si>
    <t>Day</t>
  </si>
  <si>
    <t>Hour</t>
  </si>
  <si>
    <t>r</t>
  </si>
  <si>
    <t>fraction</t>
  </si>
  <si>
    <t>e</t>
  </si>
  <si>
    <t>f</t>
  </si>
  <si>
    <t>u</t>
  </si>
  <si>
    <t>T</t>
  </si>
  <si>
    <t>M</t>
  </si>
  <si>
    <t>Date</t>
  </si>
  <si>
    <t>Time</t>
  </si>
  <si>
    <t>B</t>
  </si>
  <si>
    <t>C</t>
  </si>
  <si>
    <t>E</t>
  </si>
  <si>
    <t>M'</t>
  </si>
  <si>
    <t>D</t>
  </si>
  <si>
    <t>j</t>
  </si>
  <si>
    <t>v</t>
  </si>
  <si>
    <t>p</t>
  </si>
  <si>
    <t>w</t>
  </si>
  <si>
    <t>m</t>
  </si>
  <si>
    <t>n</t>
  </si>
  <si>
    <t>g</t>
  </si>
  <si>
    <t>Nonetheless, this spreadsheet has been carefully reviewed, and calculation results have been compared with other applications.</t>
  </si>
  <si>
    <t>I'm solely responsible for the input and express no warranty.  Use at your own risk.</t>
  </si>
  <si>
    <t>All Rights Reserved:  © Astronomy Morsels.</t>
  </si>
  <si>
    <t>V1.0</t>
  </si>
  <si>
    <t>Email</t>
  </si>
  <si>
    <t>Day nr.</t>
  </si>
  <si>
    <t>Leap year?</t>
  </si>
  <si>
    <t>k</t>
  </si>
  <si>
    <t>Ω</t>
  </si>
  <si>
    <t>JDE</t>
  </si>
  <si>
    <t xml:space="preserve">s </t>
  </si>
  <si>
    <t xml:space="preserve">h  </t>
  </si>
  <si>
    <t>Second</t>
  </si>
  <si>
    <t>Minute</t>
  </si>
  <si>
    <t xml:space="preserve">Day </t>
  </si>
  <si>
    <r>
      <rPr>
        <b/>
        <sz val="14"/>
        <color theme="0"/>
        <rFont val="Calibri (Body)"/>
      </rPr>
      <t>Compiled by</t>
    </r>
    <r>
      <rPr>
        <sz val="14"/>
        <color theme="0"/>
        <rFont val="Calibri (Body)"/>
      </rPr>
      <t>: Anton Viola (Astronomy Morsels).</t>
    </r>
  </si>
  <si>
    <r>
      <rPr>
        <b/>
        <sz val="14"/>
        <color theme="0"/>
        <rFont val="Calibri (Body)"/>
      </rPr>
      <t>Latest update</t>
    </r>
    <r>
      <rPr>
        <sz val="14"/>
        <color theme="0"/>
        <rFont val="Calibri (Body)"/>
      </rPr>
      <t>: 7th May, 2024.</t>
    </r>
  </si>
  <si>
    <t>Input</t>
  </si>
  <si>
    <t>V</t>
  </si>
  <si>
    <t>P</t>
  </si>
  <si>
    <t>Ascending</t>
  </si>
  <si>
    <t>Descending</t>
  </si>
  <si>
    <t>JDEcorrected</t>
  </si>
  <si>
    <t>Ascending node</t>
  </si>
  <si>
    <t>Descending node</t>
  </si>
  <si>
    <t>correction</t>
  </si>
  <si>
    <t>Deg-&gt;Rad</t>
  </si>
  <si>
    <t>A moon or lunar node is either of the two orbital nodes of the Moon, that is, the two points at which the orbit of the Moon intersects the ecliptic. The ascending (or north) node is where the Moon moves into the northern ecliptic hemisphere, while the descending (or south) node is where the Moon enters the southern ecliptic hemisphere. This spreadsheet calculates the passages of the moon through its nodes around a specific date.</t>
  </si>
  <si>
    <t>Reference: Astronomical Algorithms, First Edition, J. Meeus, pp. 333-335.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</si>
</sst>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hh:mm:ss;@" x16r2:formatCode16="[$-en-CH,1]hh:mm:ss;@"/>
  </numFmts>
  <fonts count="19" x14ac:knownFonts="1">
    <font>
      <sz val="12"/>
      <color theme="1"/>
      <name val="Calibri"/>
      <family val="2"/>
      <scheme val="minor"/>
    </font>
    <font>
      <u/>
      <sz val="12"/>
      <color theme="10"/>
      <name val="Calibri"/>
      <family val="2"/>
      <scheme val="minor"/>
    </font>
    <font>
      <sz val="10"/>
      <name val="Arial"/>
      <family val="2"/>
    </font>
    <font>
      <u/>
      <sz val="10"/>
      <color indexed="12"/>
      <name val="Arial"/>
      <family val="2"/>
    </font>
    <font>
      <sz val="11"/>
      <color theme="1"/>
      <name val="Calibri"/>
      <family val="2"/>
      <charset val="238"/>
      <scheme val="minor"/>
    </font>
    <font>
      <u/>
      <sz val="11"/>
      <color theme="10"/>
      <name val="Calibri"/>
      <family val="2"/>
      <scheme val="minor"/>
    </font>
    <font>
      <sz val="11"/>
      <color theme="1"/>
      <name val="Calibri"/>
      <family val="2"/>
      <scheme val="minor"/>
    </font>
    <font>
      <sz val="12"/>
      <color theme="1"/>
      <name val="Calibri"/>
      <family val="2"/>
      <scheme val="minor"/>
    </font>
    <font>
      <sz val="9"/>
      <color theme="1"/>
      <name val="Calibri"/>
      <family val="2"/>
      <scheme val="minor"/>
    </font>
    <font>
      <b/>
      <sz val="12"/>
      <color theme="1"/>
      <name val="Calibri"/>
      <family val="2"/>
      <scheme val="minor"/>
    </font>
    <font>
      <i/>
      <sz val="14"/>
      <color theme="0"/>
      <name val="Calibri"/>
      <family val="2"/>
    </font>
    <font>
      <sz val="14"/>
      <color theme="0"/>
      <name val="Calibri (Body)"/>
    </font>
    <font>
      <b/>
      <sz val="14"/>
      <color theme="0"/>
      <name val="Calibri (Body)"/>
    </font>
    <font>
      <u/>
      <sz val="14"/>
      <color theme="0"/>
      <name val="Calibri"/>
      <family val="2"/>
      <scheme val="minor"/>
    </font>
    <font>
      <u/>
      <sz val="14"/>
      <color theme="0"/>
      <name val="Calibri (Body)"/>
    </font>
    <font>
      <u/>
      <sz val="12"/>
      <color theme="0"/>
      <name val="Calibri"/>
      <family val="2"/>
    </font>
    <font>
      <sz val="9"/>
      <color theme="0"/>
      <name val="Calibri"/>
      <family val="2"/>
    </font>
    <font>
      <sz val="12"/>
      <color rgb="FF000000"/>
      <name val="Calibri"/>
      <family val="2"/>
      <scheme val="minor"/>
    </font>
    <font>
      <sz val="12"/>
      <color rgb="FF00B050"/>
      <name val="Calibri"/>
      <family val="2"/>
      <scheme val="minor"/>
    </font>
  </fonts>
  <fills count="8">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B050"/>
        <bgColor rgb="FF000000"/>
      </patternFill>
    </fill>
    <fill>
      <patternFill patternType="solid">
        <fgColor theme="4" tint="0.79998168889431442"/>
        <bgColor indexed="64"/>
      </patternFill>
    </fill>
  </fills>
  <borders count="18">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thin">
        <color rgb="FF000000"/>
      </right>
      <top style="thin">
        <color indexed="64"/>
      </top>
      <bottom/>
      <diagonal/>
    </border>
  </borders>
  <cellStyleXfs count="9">
    <xf numFmtId="0" fontId="0" fillId="0" borderId="0"/>
    <xf numFmtId="0" fontId="2" fillId="0" borderId="0"/>
    <xf numFmtId="0" fontId="3"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xf numFmtId="0" fontId="6" fillId="0" borderId="0"/>
    <xf numFmtId="0" fontId="7" fillId="0" borderId="0"/>
    <xf numFmtId="0" fontId="8" fillId="0" borderId="0"/>
    <xf numFmtId="0" fontId="1" fillId="0" borderId="0" applyNumberFormat="0" applyFill="0" applyBorder="0" applyAlignment="0" applyProtection="0"/>
  </cellStyleXfs>
  <cellXfs count="68">
    <xf numFmtId="0" fontId="0" fillId="0" borderId="0" xfId="0"/>
    <xf numFmtId="0" fontId="7" fillId="0" borderId="0" xfId="6"/>
    <xf numFmtId="0" fontId="8" fillId="4" borderId="0" xfId="7" applyFill="1"/>
    <xf numFmtId="0" fontId="8" fillId="2" borderId="0" xfId="7" applyFill="1"/>
    <xf numFmtId="0" fontId="7" fillId="4" borderId="0" xfId="7" applyFont="1" applyFill="1"/>
    <xf numFmtId="0" fontId="7" fillId="5" borderId="0" xfId="6" applyFill="1"/>
    <xf numFmtId="0" fontId="8" fillId="5" borderId="0" xfId="7" applyFill="1"/>
    <xf numFmtId="0" fontId="11" fillId="2" borderId="1" xfId="7" applyFont="1" applyFill="1" applyBorder="1" applyAlignment="1">
      <alignment horizontal="left"/>
    </xf>
    <xf numFmtId="0" fontId="11" fillId="2" borderId="3" xfId="6" applyFont="1" applyFill="1" applyBorder="1" applyAlignment="1">
      <alignment horizontal="center"/>
    </xf>
    <xf numFmtId="0" fontId="11" fillId="2" borderId="3" xfId="6" applyFont="1" applyFill="1" applyBorder="1"/>
    <xf numFmtId="0" fontId="13" fillId="2" borderId="2" xfId="8" applyFont="1" applyFill="1" applyBorder="1" applyAlignment="1">
      <alignment horizontal="center"/>
    </xf>
    <xf numFmtId="0" fontId="14" fillId="2" borderId="5" xfId="8" applyFont="1" applyFill="1" applyBorder="1" applyAlignment="1">
      <alignment horizontal="left"/>
    </xf>
    <xf numFmtId="0" fontId="11" fillId="2" borderId="0" xfId="6" applyFont="1" applyFill="1" applyAlignment="1">
      <alignment horizontal="center"/>
    </xf>
    <xf numFmtId="0" fontId="11" fillId="2" borderId="0" xfId="6" applyFont="1" applyFill="1"/>
    <xf numFmtId="0" fontId="11" fillId="2" borderId="6" xfId="6" applyFont="1" applyFill="1" applyBorder="1" applyAlignment="1">
      <alignment horizontal="center"/>
    </xf>
    <xf numFmtId="0" fontId="11" fillId="2" borderId="7" xfId="8" applyFont="1" applyFill="1" applyBorder="1" applyAlignment="1">
      <alignment horizontal="left"/>
    </xf>
    <xf numFmtId="0" fontId="11" fillId="2" borderId="8" xfId="8" applyFont="1" applyFill="1" applyBorder="1" applyAlignment="1">
      <alignment horizontal="left"/>
    </xf>
    <xf numFmtId="0" fontId="11" fillId="2" borderId="8" xfId="6" applyFont="1" applyFill="1" applyBorder="1"/>
    <xf numFmtId="0" fontId="12" fillId="2" borderId="9" xfId="6" applyFont="1" applyFill="1" applyBorder="1" applyAlignment="1">
      <alignment horizontal="center"/>
    </xf>
    <xf numFmtId="0" fontId="17" fillId="6" borderId="0" xfId="0" applyFont="1" applyFill="1"/>
    <xf numFmtId="0" fontId="9" fillId="3" borderId="0" xfId="7" applyFont="1" applyFill="1" applyAlignment="1">
      <alignment horizontal="center"/>
    </xf>
    <xf numFmtId="0" fontId="7" fillId="0" borderId="0" xfId="7" applyFont="1"/>
    <xf numFmtId="0" fontId="9" fillId="0" borderId="0" xfId="7" applyFont="1"/>
    <xf numFmtId="0" fontId="7" fillId="0" borderId="14" xfId="7" applyFont="1" applyBorder="1"/>
    <xf numFmtId="0" fontId="7" fillId="0" borderId="14" xfId="7" applyFont="1" applyBorder="1" applyAlignment="1">
      <alignment horizontal="center"/>
    </xf>
    <xf numFmtId="4" fontId="7" fillId="0" borderId="14" xfId="7" applyNumberFormat="1" applyFont="1" applyBorder="1" applyAlignment="1">
      <alignment horizontal="center"/>
    </xf>
    <xf numFmtId="0" fontId="8" fillId="0" borderId="0" xfId="7"/>
    <xf numFmtId="14" fontId="9" fillId="3" borderId="14" xfId="7" applyNumberFormat="1" applyFont="1" applyFill="1" applyBorder="1" applyAlignment="1" applyProtection="1">
      <alignment horizontal="center"/>
      <protection locked="0"/>
    </xf>
    <xf numFmtId="0" fontId="7" fillId="7" borderId="1" xfId="7" applyFont="1" applyFill="1" applyBorder="1"/>
    <xf numFmtId="0" fontId="7" fillId="7" borderId="5" xfId="7" applyFont="1" applyFill="1" applyBorder="1"/>
    <xf numFmtId="0" fontId="7" fillId="7" borderId="6" xfId="7" applyFont="1" applyFill="1" applyBorder="1"/>
    <xf numFmtId="0" fontId="7" fillId="7" borderId="7" xfId="7" applyFont="1" applyFill="1" applyBorder="1"/>
    <xf numFmtId="0" fontId="7" fillId="7" borderId="9" xfId="7" applyFont="1" applyFill="1" applyBorder="1"/>
    <xf numFmtId="0" fontId="7" fillId="7" borderId="13" xfId="7" applyFont="1" applyFill="1" applyBorder="1"/>
    <xf numFmtId="0" fontId="7" fillId="7" borderId="10" xfId="7" applyFont="1" applyFill="1" applyBorder="1"/>
    <xf numFmtId="164" fontId="7" fillId="0" borderId="2" xfId="7" applyNumberFormat="1" applyFont="1" applyBorder="1" applyAlignment="1">
      <alignment horizontal="right"/>
    </xf>
    <xf numFmtId="164" fontId="7" fillId="0" borderId="6" xfId="7" applyNumberFormat="1" applyFont="1" applyBorder="1" applyAlignment="1">
      <alignment horizontal="right"/>
    </xf>
    <xf numFmtId="0" fontId="7" fillId="0" borderId="4" xfId="7" applyFont="1" applyBorder="1"/>
    <xf numFmtId="0" fontId="7" fillId="0" borderId="13" xfId="7" applyFont="1" applyBorder="1"/>
    <xf numFmtId="0" fontId="7" fillId="0" borderId="11" xfId="7" applyFont="1" applyBorder="1" applyAlignment="1">
      <alignment horizontal="right"/>
    </xf>
    <xf numFmtId="0" fontId="7" fillId="0" borderId="12" xfId="7" applyFont="1" applyBorder="1" applyAlignment="1">
      <alignment horizontal="right"/>
    </xf>
    <xf numFmtId="14" fontId="7" fillId="5" borderId="14" xfId="7" applyNumberFormat="1" applyFont="1" applyFill="1" applyBorder="1"/>
    <xf numFmtId="0" fontId="7" fillId="0" borderId="14" xfId="7" applyFont="1" applyBorder="1" applyAlignment="1">
      <alignment horizontal="right"/>
    </xf>
    <xf numFmtId="165" fontId="7" fillId="5" borderId="14" xfId="7" applyNumberFormat="1" applyFont="1" applyFill="1" applyBorder="1"/>
    <xf numFmtId="0" fontId="7" fillId="2" borderId="0" xfId="7" applyFont="1" applyFill="1"/>
    <xf numFmtId="164" fontId="7" fillId="0" borderId="1" xfId="7" applyNumberFormat="1" applyFont="1" applyBorder="1" applyAlignment="1">
      <alignment horizontal="right"/>
    </xf>
    <xf numFmtId="164" fontId="7" fillId="0" borderId="5" xfId="7" applyNumberFormat="1" applyFont="1" applyBorder="1" applyAlignment="1">
      <alignment horizontal="right"/>
    </xf>
    <xf numFmtId="0" fontId="18" fillId="7" borderId="13" xfId="7" applyFont="1" applyFill="1" applyBorder="1"/>
    <xf numFmtId="0" fontId="18" fillId="7" borderId="6" xfId="7" applyFont="1" applyFill="1" applyBorder="1"/>
    <xf numFmtId="164" fontId="7" fillId="7" borderId="13" xfId="7" applyNumberFormat="1" applyFont="1" applyFill="1" applyBorder="1"/>
    <xf numFmtId="164" fontId="7" fillId="7" borderId="6" xfId="7" applyNumberFormat="1" applyFont="1" applyFill="1" applyBorder="1"/>
    <xf numFmtId="164" fontId="7" fillId="0" borderId="5" xfId="7" applyNumberFormat="1" applyFont="1" applyBorder="1"/>
    <xf numFmtId="164" fontId="7" fillId="0" borderId="6" xfId="7" applyNumberFormat="1" applyFont="1" applyBorder="1"/>
    <xf numFmtId="164" fontId="7" fillId="0" borderId="11" xfId="7" applyNumberFormat="1" applyFont="1" applyBorder="1"/>
    <xf numFmtId="164" fontId="7" fillId="0" borderId="12" xfId="7" applyNumberFormat="1" applyFont="1" applyBorder="1"/>
    <xf numFmtId="0" fontId="10" fillId="2" borderId="0" xfId="6" applyFont="1" applyFill="1" applyAlignment="1">
      <alignment horizontal="center" vertical="center" wrapText="1"/>
    </xf>
    <xf numFmtId="0" fontId="15" fillId="2" borderId="1" xfId="8" applyFont="1" applyFill="1" applyBorder="1" applyAlignment="1">
      <alignment horizontal="center"/>
    </xf>
    <xf numFmtId="0" fontId="15" fillId="2" borderId="3" xfId="8" applyFont="1" applyFill="1" applyBorder="1" applyAlignment="1">
      <alignment horizontal="center"/>
    </xf>
    <xf numFmtId="0" fontId="15" fillId="2" borderId="17" xfId="8" applyFont="1" applyFill="1" applyBorder="1" applyAlignment="1">
      <alignment horizontal="center"/>
    </xf>
    <xf numFmtId="0" fontId="16" fillId="2" borderId="5" xfId="7" applyFont="1" applyFill="1" applyBorder="1" applyAlignment="1">
      <alignment horizontal="center"/>
    </xf>
    <xf numFmtId="0" fontId="16" fillId="2" borderId="0" xfId="7" applyFont="1" applyFill="1" applyAlignment="1">
      <alignment horizontal="center"/>
    </xf>
    <xf numFmtId="0" fontId="16" fillId="2" borderId="16" xfId="7" applyFont="1" applyFill="1" applyBorder="1" applyAlignment="1">
      <alignment horizontal="center"/>
    </xf>
    <xf numFmtId="0" fontId="16" fillId="2" borderId="7" xfId="7" applyFont="1" applyFill="1" applyBorder="1" applyAlignment="1">
      <alignment horizontal="center"/>
    </xf>
    <xf numFmtId="0" fontId="16" fillId="2" borderId="8" xfId="7" applyFont="1" applyFill="1" applyBorder="1" applyAlignment="1">
      <alignment horizontal="center"/>
    </xf>
    <xf numFmtId="0" fontId="16" fillId="2" borderId="15" xfId="7" applyFont="1" applyFill="1" applyBorder="1" applyAlignment="1">
      <alignment horizontal="center"/>
    </xf>
    <xf numFmtId="0" fontId="7" fillId="0" borderId="0" xfId="7" applyFont="1" applyFill="1"/>
    <xf numFmtId="164" fontId="9" fillId="7" borderId="4" xfId="7" applyNumberFormat="1" applyFont="1" applyFill="1" applyBorder="1"/>
    <xf numFmtId="164" fontId="9" fillId="7" borderId="2" xfId="7" applyNumberFormat="1" applyFont="1" applyFill="1" applyBorder="1"/>
  </cellXfs>
  <cellStyles count="9">
    <cellStyle name="Hyperlink 2" xfId="2" xr:uid="{4FE61311-DBD8-B048-945F-211246329FAC}"/>
    <cellStyle name="Hyperlink 2 2" xfId="8" xr:uid="{9AEAE755-0984-374B-83D3-325E278840C1}"/>
    <cellStyle name="Hyperlink 3" xfId="4" xr:uid="{6006D9EC-8120-0749-984A-414BFE0882C3}"/>
    <cellStyle name="Normal" xfId="0" builtinId="0"/>
    <cellStyle name="Normal 2" xfId="1" xr:uid="{63DDC796-707B-E346-BECA-246AC8FB8D6E}"/>
    <cellStyle name="Normal 2 2" xfId="6" xr:uid="{23C92AB3-C5D4-E44F-86E5-0B511C926082}"/>
    <cellStyle name="Normal 3" xfId="3" xr:uid="{9EF0BE49-41F8-3641-9F36-6E0EA183D3EE}"/>
    <cellStyle name="Normal 4" xfId="5" xr:uid="{19ECB998-5E58-6E4F-9183-EF25138180AA}"/>
    <cellStyle name="Normal 5" xfId="7" xr:uid="{25E274EF-2CE5-6C42-848D-8D45B2DC2040}"/>
  </cellStyles>
  <dxfs count="0"/>
  <tableStyles count="0" defaultTableStyle="TableStyleMedium9" defaultPivotStyle="PivotStyleMedium7"/>
  <colors>
    <mruColors>
      <color rgb="FFFFF4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astronomy-morsels.ch/morsels"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10.jpe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jpeg"/><Relationship Id="rId12" Type="http://schemas.openxmlformats.org/officeDocument/2006/relationships/image" Target="../media/image14.jpeg"/><Relationship Id="rId2" Type="http://schemas.openxmlformats.org/officeDocument/2006/relationships/image" Target="../media/image4.jpeg"/><Relationship Id="rId1" Type="http://schemas.openxmlformats.org/officeDocument/2006/relationships/image" Target="../media/image3.gif"/><Relationship Id="rId6" Type="http://schemas.openxmlformats.org/officeDocument/2006/relationships/image" Target="../media/image8.jpe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media/image17.gif"/><Relationship Id="rId10" Type="http://schemas.openxmlformats.org/officeDocument/2006/relationships/image" Target="../media/image12.jpeg"/><Relationship Id="rId4" Type="http://schemas.openxmlformats.org/officeDocument/2006/relationships/image" Target="../media/image6.jpeg"/><Relationship Id="rId9" Type="http://schemas.openxmlformats.org/officeDocument/2006/relationships/image" Target="../media/image11.jpeg"/><Relationship Id="rId14"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8.jpg"/></Relationships>
</file>

<file path=xl/drawings/drawing1.xml><?xml version="1.0" encoding="utf-8"?>
<xdr:wsDr xmlns:xdr="http://schemas.openxmlformats.org/drawingml/2006/spreadsheetDrawing" xmlns:a="http://schemas.openxmlformats.org/drawingml/2006/main">
  <xdr:twoCellAnchor editAs="oneCell">
    <xdr:from>
      <xdr:col>2</xdr:col>
      <xdr:colOff>622300</xdr:colOff>
      <xdr:row>53</xdr:row>
      <xdr:rowOff>101600</xdr:rowOff>
    </xdr:from>
    <xdr:to>
      <xdr:col>8</xdr:col>
      <xdr:colOff>838200</xdr:colOff>
      <xdr:row>63</xdr:row>
      <xdr:rowOff>12700</xdr:rowOff>
    </xdr:to>
    <xdr:pic>
      <xdr:nvPicPr>
        <xdr:cNvPr id="3" name="Picture 2">
          <a:hlinkClick xmlns:r="http://schemas.openxmlformats.org/officeDocument/2006/relationships" r:id="rId1"/>
          <a:extLst>
            <a:ext uri="{FF2B5EF4-FFF2-40B4-BE49-F238E27FC236}">
              <a16:creationId xmlns:a16="http://schemas.microsoft.com/office/drawing/2014/main" id="{A7ECC9ED-6CAA-A177-1B8B-D12247A34058}"/>
            </a:ext>
          </a:extLst>
        </xdr:cNvPr>
        <xdr:cNvPicPr>
          <a:picLocks noChangeAspect="1"/>
        </xdr:cNvPicPr>
      </xdr:nvPicPr>
      <xdr:blipFill>
        <a:blip xmlns:r="http://schemas.openxmlformats.org/officeDocument/2006/relationships" r:embed="rId2"/>
        <a:stretch>
          <a:fillRect/>
        </a:stretch>
      </xdr:blipFill>
      <xdr:spPr>
        <a:xfrm>
          <a:off x="2311400" y="10972800"/>
          <a:ext cx="5397500" cy="1943100"/>
        </a:xfrm>
        <a:prstGeom prst="rect">
          <a:avLst/>
        </a:prstGeom>
      </xdr:spPr>
    </xdr:pic>
    <xdr:clientData/>
  </xdr:twoCellAnchor>
  <xdr:twoCellAnchor editAs="oneCell">
    <xdr:from>
      <xdr:col>1</xdr:col>
      <xdr:colOff>457200</xdr:colOff>
      <xdr:row>18</xdr:row>
      <xdr:rowOff>12700</xdr:rowOff>
    </xdr:from>
    <xdr:to>
      <xdr:col>10</xdr:col>
      <xdr:colOff>304800</xdr:colOff>
      <xdr:row>46</xdr:row>
      <xdr:rowOff>38100</xdr:rowOff>
    </xdr:to>
    <xdr:pic>
      <xdr:nvPicPr>
        <xdr:cNvPr id="4" name="Picture 3" descr="The Planetary Nodes of Neptune | Gray Crawford">
          <a:extLst>
            <a:ext uri="{FF2B5EF4-FFF2-40B4-BE49-F238E27FC236}">
              <a16:creationId xmlns:a16="http://schemas.microsoft.com/office/drawing/2014/main" id="{8FAADBB4-7D11-9D1E-35D7-093B431607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700" y="3771900"/>
          <a:ext cx="7620000" cy="571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0</xdr:row>
      <xdr:rowOff>0</xdr:rowOff>
    </xdr:from>
    <xdr:ext cx="2438400" cy="2311400"/>
    <xdr:pic>
      <xdr:nvPicPr>
        <xdr:cNvPr id="2" name="Picture 11" descr="http://lepmfi.gsfc.nasa.gov/mfi/lepedu/siteimg/all_planets.gif" hidden="1">
          <a:extLst>
            <a:ext uri="{FF2B5EF4-FFF2-40B4-BE49-F238E27FC236}">
              <a16:creationId xmlns:a16="http://schemas.microsoft.com/office/drawing/2014/main" id="{0D1445AD-9118-5D4B-A615-D96D77FE8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0"/>
          <a:ext cx="2438400" cy="231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635000" cy="495300"/>
    <xdr:pic>
      <xdr:nvPicPr>
        <xdr:cNvPr id="3" name="Picture 14" descr="http://upload.wikimedia.org/wikipedia/commons/thumb/a/aa/Sun920607.jpg/100px-Sun920607.jpg" hidden="1">
          <a:extLst>
            <a:ext uri="{FF2B5EF4-FFF2-40B4-BE49-F238E27FC236}">
              <a16:creationId xmlns:a16="http://schemas.microsoft.com/office/drawing/2014/main" id="{706FE7DB-4ECF-F248-9185-436831560B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01900" y="762000"/>
          <a:ext cx="635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622300" cy="647700"/>
    <xdr:pic>
      <xdr:nvPicPr>
        <xdr:cNvPr id="4" name="Picture 15" descr="http://upload.wikimedia.org/wikipedia/commons/thumb/d/dd/Full_Moon_Luc_Viatour.jpg/100px-Full_Moon_Luc_Viatour.jpg" hidden="1">
          <a:extLst>
            <a:ext uri="{FF2B5EF4-FFF2-40B4-BE49-F238E27FC236}">
              <a16:creationId xmlns:a16="http://schemas.microsoft.com/office/drawing/2014/main" id="{7B7DED06-8BE4-C141-B2C6-AAB263F892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73400" y="762000"/>
          <a:ext cx="622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609600" cy="622300"/>
    <xdr:pic>
      <xdr:nvPicPr>
        <xdr:cNvPr id="5" name="Picture 16" descr="http://upload.wikimedia.org/wikipedia/commons/thumb/3/30/Mercury_in_color_-_Prockter07_centered.jpg/100px-Mercury_in_color_-_Prockter07_centered.jpg" hidden="1">
          <a:extLst>
            <a:ext uri="{FF2B5EF4-FFF2-40B4-BE49-F238E27FC236}">
              <a16:creationId xmlns:a16="http://schemas.microsoft.com/office/drawing/2014/main" id="{BE9A9A4F-47E4-F94C-ADDF-64C5D15B774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73400" y="762000"/>
          <a:ext cx="6096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723900" cy="647700"/>
    <xdr:pic>
      <xdr:nvPicPr>
        <xdr:cNvPr id="6" name="Picture 17" descr="http://upload.wikimedia.org/wikipedia/commons/thumb/5/51/Venus-real.jpg/100px-Venus-real.jpg" hidden="1">
          <a:extLst>
            <a:ext uri="{FF2B5EF4-FFF2-40B4-BE49-F238E27FC236}">
              <a16:creationId xmlns:a16="http://schemas.microsoft.com/office/drawing/2014/main" id="{8023B616-A12D-4E42-B595-C1A13DF92B8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773400" y="762000"/>
          <a:ext cx="7239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622300" cy="584200"/>
    <xdr:pic>
      <xdr:nvPicPr>
        <xdr:cNvPr id="7" name="Picture 18" descr="http://upload.wikimedia.org/wikipedia/commons/thumb/7/76/Mars_Hubble.jpg/100px-Mars_Hubble.jpg" hidden="1">
          <a:extLst>
            <a:ext uri="{FF2B5EF4-FFF2-40B4-BE49-F238E27FC236}">
              <a16:creationId xmlns:a16="http://schemas.microsoft.com/office/drawing/2014/main" id="{6F57DE17-F21B-C346-9DCB-26CA0ECF298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773400" y="762000"/>
          <a:ext cx="6223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723900" cy="660400"/>
    <xdr:pic>
      <xdr:nvPicPr>
        <xdr:cNvPr id="8" name="Picture 19" descr="http://upload.wikimedia.org/wikipedia/commons/thumb/e/e2/Jupiter.jpg/100px-Jupiter.jpg" hidden="1">
          <a:extLst>
            <a:ext uri="{FF2B5EF4-FFF2-40B4-BE49-F238E27FC236}">
              <a16:creationId xmlns:a16="http://schemas.microsoft.com/office/drawing/2014/main" id="{6A2D6AA0-0DFC-AF42-86F8-84D34C03B29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773400" y="762000"/>
          <a:ext cx="7239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736600" cy="660400"/>
    <xdr:pic>
      <xdr:nvPicPr>
        <xdr:cNvPr id="9" name="Picture 21" descr="http://upload.wikimedia.org/wikipedia/commons/thumb/3/3d/Uranus2.jpg/100px-Uranus2.jpg" hidden="1">
          <a:extLst>
            <a:ext uri="{FF2B5EF4-FFF2-40B4-BE49-F238E27FC236}">
              <a16:creationId xmlns:a16="http://schemas.microsoft.com/office/drawing/2014/main" id="{426AACB6-F14F-8145-9A2B-5AAB6BC7C22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6357600" y="762000"/>
          <a:ext cx="7366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711200" cy="622300"/>
    <xdr:pic>
      <xdr:nvPicPr>
        <xdr:cNvPr id="10" name="Picture 22" descr="http://upload.wikimedia.org/wikipedia/commons/thumb/0/06/Neptune.jpg/100px-Neptune.jpg" hidden="1">
          <a:extLst>
            <a:ext uri="{FF2B5EF4-FFF2-40B4-BE49-F238E27FC236}">
              <a16:creationId xmlns:a16="http://schemas.microsoft.com/office/drawing/2014/main" id="{036FCA13-EF5E-8C47-AF23-E71CD1325D7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383000" y="762000"/>
          <a:ext cx="7112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12700</xdr:colOff>
      <xdr:row>4</xdr:row>
      <xdr:rowOff>0</xdr:rowOff>
    </xdr:from>
    <xdr:ext cx="635000" cy="660400"/>
    <xdr:pic>
      <xdr:nvPicPr>
        <xdr:cNvPr id="11" name="Picture 23" descr="http://upload.wikimedia.org/wikipedia/en/thumb/9/90/Pluto2.jpg/100px-Pluto2.jpg" hidden="1">
          <a:extLst>
            <a:ext uri="{FF2B5EF4-FFF2-40B4-BE49-F238E27FC236}">
              <a16:creationId xmlns:a16="http://schemas.microsoft.com/office/drawing/2014/main" id="{468C7DD3-4D26-724D-85C3-1754C535430C}"/>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9545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736600" cy="495300"/>
    <xdr:pic>
      <xdr:nvPicPr>
        <xdr:cNvPr id="12" name="Picture 24" descr="http://www.planetengrund.net/desktophintergrund/small/planeten/saturn03_1024.jpg" hidden="1">
          <a:extLst>
            <a:ext uri="{FF2B5EF4-FFF2-40B4-BE49-F238E27FC236}">
              <a16:creationId xmlns:a16="http://schemas.microsoft.com/office/drawing/2014/main" id="{01AF23AC-31B4-054F-9EFE-B7367316F5AE}"/>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773400" y="762000"/>
          <a:ext cx="736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298700" cy="2324100"/>
    <xdr:pic>
      <xdr:nvPicPr>
        <xdr:cNvPr id="13" name="Picture 12" descr="SolarSystem.jpg" hidden="1">
          <a:extLst>
            <a:ext uri="{FF2B5EF4-FFF2-40B4-BE49-F238E27FC236}">
              <a16:creationId xmlns:a16="http://schemas.microsoft.com/office/drawing/2014/main" id="{0DE6B6E3-F9DD-6044-8B10-6012BBCD419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257800" y="0"/>
          <a:ext cx="2298700"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136900" cy="2019300"/>
    <xdr:pic>
      <xdr:nvPicPr>
        <xdr:cNvPr id="14" name="Picture 13" descr="SolarSystem2.jpg" hidden="1">
          <a:extLst>
            <a:ext uri="{FF2B5EF4-FFF2-40B4-BE49-F238E27FC236}">
              <a16:creationId xmlns:a16="http://schemas.microsoft.com/office/drawing/2014/main" id="{377FD01A-11A9-404C-8C4F-694AADD5A09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336800" y="0"/>
          <a:ext cx="31369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209800" cy="2324100"/>
    <xdr:pic>
      <xdr:nvPicPr>
        <xdr:cNvPr id="15" name="Picture 14" descr="SolarSystem.jpg" hidden="1">
          <a:extLst>
            <a:ext uri="{FF2B5EF4-FFF2-40B4-BE49-F238E27FC236}">
              <a16:creationId xmlns:a16="http://schemas.microsoft.com/office/drawing/2014/main" id="{F8407CB4-2621-144B-BBBC-79EE130D875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257800" y="0"/>
          <a:ext cx="2209800"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0</xdr:row>
      <xdr:rowOff>0</xdr:rowOff>
    </xdr:from>
    <xdr:ext cx="3124200" cy="2019300"/>
    <xdr:pic>
      <xdr:nvPicPr>
        <xdr:cNvPr id="16" name="Picture 15" descr="SolarSystem2.jpg" hidden="1">
          <a:extLst>
            <a:ext uri="{FF2B5EF4-FFF2-40B4-BE49-F238E27FC236}">
              <a16:creationId xmlns:a16="http://schemas.microsoft.com/office/drawing/2014/main" id="{7A6F4301-617C-D14B-9704-3F16304336E3}"/>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451100" y="0"/>
          <a:ext cx="31242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111500" cy="2019300"/>
    <xdr:pic>
      <xdr:nvPicPr>
        <xdr:cNvPr id="17" name="Picture 16" descr="SolarSystem2.jpg" hidden="1">
          <a:extLst>
            <a:ext uri="{FF2B5EF4-FFF2-40B4-BE49-F238E27FC236}">
              <a16:creationId xmlns:a16="http://schemas.microsoft.com/office/drawing/2014/main" id="{89F6DABD-E215-EA42-BF4E-0FD840B4E41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921000" y="0"/>
          <a:ext cx="31115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098800" cy="2019300"/>
    <xdr:pic>
      <xdr:nvPicPr>
        <xdr:cNvPr id="18" name="Picture 17" descr="SolarSystem2.jpg" hidden="1">
          <a:extLst>
            <a:ext uri="{FF2B5EF4-FFF2-40B4-BE49-F238E27FC236}">
              <a16:creationId xmlns:a16="http://schemas.microsoft.com/office/drawing/2014/main" id="{106F44DC-76A8-8447-93FB-E494E7A185D6}"/>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505200" y="0"/>
          <a:ext cx="30988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1371600" cy="1028700"/>
    <xdr:pic>
      <xdr:nvPicPr>
        <xdr:cNvPr id="19" name="Picture 18" descr="Saturn.jpg" hidden="1">
          <a:extLst>
            <a:ext uri="{FF2B5EF4-FFF2-40B4-BE49-F238E27FC236}">
              <a16:creationId xmlns:a16="http://schemas.microsoft.com/office/drawing/2014/main" id="{E154E9AF-BBEF-BE49-96F2-9DFDC70CA2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5189200" y="762000"/>
          <a:ext cx="13716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1130300" cy="990600"/>
    <xdr:pic>
      <xdr:nvPicPr>
        <xdr:cNvPr id="20" name="MoonNewMoon" descr="MoonNew.gif" hidden="1">
          <a:extLst>
            <a:ext uri="{FF2B5EF4-FFF2-40B4-BE49-F238E27FC236}">
              <a16:creationId xmlns:a16="http://schemas.microsoft.com/office/drawing/2014/main" id="{C0629606-7654-FE40-95EA-44264BAA962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5773400" y="762000"/>
          <a:ext cx="11303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1447800" cy="1308100"/>
    <xdr:pic>
      <xdr:nvPicPr>
        <xdr:cNvPr id="21" name="Picture 20" descr="Jupiter.jpg" hidden="1">
          <a:extLst>
            <a:ext uri="{FF2B5EF4-FFF2-40B4-BE49-F238E27FC236}">
              <a16:creationId xmlns:a16="http://schemas.microsoft.com/office/drawing/2014/main" id="{A92D1B66-7212-454B-AA20-2418625C133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05200" y="0"/>
          <a:ext cx="1447800" cy="130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1041400" cy="990600"/>
    <xdr:pic>
      <xdr:nvPicPr>
        <xdr:cNvPr id="22" name="Picture 21" descr="MoonNew.gif" hidden="1">
          <a:extLst>
            <a:ext uri="{FF2B5EF4-FFF2-40B4-BE49-F238E27FC236}">
              <a16:creationId xmlns:a16="http://schemas.microsoft.com/office/drawing/2014/main" id="{30E07614-B604-D54C-8E2B-D9DA3E236263}"/>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5189200" y="762000"/>
          <a:ext cx="10414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0</xdr:row>
      <xdr:rowOff>0</xdr:rowOff>
    </xdr:from>
    <xdr:ext cx="3213100" cy="2019300"/>
    <xdr:pic>
      <xdr:nvPicPr>
        <xdr:cNvPr id="23" name="Picture 22" descr="SolarSystem2.jpg" hidden="1">
          <a:extLst>
            <a:ext uri="{FF2B5EF4-FFF2-40B4-BE49-F238E27FC236}">
              <a16:creationId xmlns:a16="http://schemas.microsoft.com/office/drawing/2014/main" id="{AB8AF564-2AEE-504B-843E-F0E19622339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921000" y="0"/>
          <a:ext cx="32131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0</xdr:row>
      <xdr:rowOff>0</xdr:rowOff>
    </xdr:from>
    <xdr:ext cx="3213100" cy="2019300"/>
    <xdr:pic>
      <xdr:nvPicPr>
        <xdr:cNvPr id="24" name="Picture 23" descr="SolarSystem2.jpg" hidden="1">
          <a:extLst>
            <a:ext uri="{FF2B5EF4-FFF2-40B4-BE49-F238E27FC236}">
              <a16:creationId xmlns:a16="http://schemas.microsoft.com/office/drawing/2014/main" id="{77B55D16-436E-6345-A711-A3BC07F7D63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921000" y="0"/>
          <a:ext cx="32131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2451100" cy="2171700"/>
    <xdr:pic>
      <xdr:nvPicPr>
        <xdr:cNvPr id="25" name="Picture 11" descr="http://lepmfi.gsfc.nasa.gov/mfi/lepedu/siteimg/all_planets.gif" hidden="1">
          <a:extLst>
            <a:ext uri="{FF2B5EF4-FFF2-40B4-BE49-F238E27FC236}">
              <a16:creationId xmlns:a16="http://schemas.microsoft.com/office/drawing/2014/main" id="{F0944CEB-C1F5-F14D-A1AA-C9E7D3EA9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0"/>
          <a:ext cx="2451100" cy="217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2311400" cy="2184400"/>
    <xdr:pic>
      <xdr:nvPicPr>
        <xdr:cNvPr id="26" name="Picture 25" descr="SolarSystem.jpg" hidden="1">
          <a:extLst>
            <a:ext uri="{FF2B5EF4-FFF2-40B4-BE49-F238E27FC236}">
              <a16:creationId xmlns:a16="http://schemas.microsoft.com/office/drawing/2014/main" id="{EFC72995-46DF-154C-881F-3A792DE0864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505200" y="0"/>
          <a:ext cx="23114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2209800" cy="2184400"/>
    <xdr:pic>
      <xdr:nvPicPr>
        <xdr:cNvPr id="27" name="Picture 26" descr="SolarSystem.jpg" hidden="1">
          <a:extLst>
            <a:ext uri="{FF2B5EF4-FFF2-40B4-BE49-F238E27FC236}">
              <a16:creationId xmlns:a16="http://schemas.microsoft.com/office/drawing/2014/main" id="{0F78BBF2-BD59-434E-BFA9-1D50503BC516}"/>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505200" y="0"/>
          <a:ext cx="2209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4</xdr:row>
      <xdr:rowOff>0</xdr:rowOff>
    </xdr:from>
    <xdr:ext cx="723900" cy="596900"/>
    <xdr:pic>
      <xdr:nvPicPr>
        <xdr:cNvPr id="28" name="Picture 21" descr="http://upload.wikimedia.org/wikipedia/commons/thumb/3/3d/Uranus2.jpg/100px-Uranus2.jpg" hidden="1">
          <a:extLst>
            <a:ext uri="{FF2B5EF4-FFF2-40B4-BE49-F238E27FC236}">
              <a16:creationId xmlns:a16="http://schemas.microsoft.com/office/drawing/2014/main" id="{16381774-A7D8-4745-B8B4-F834D07A59A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526000" y="762000"/>
          <a:ext cx="7239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25400</xdr:colOff>
      <xdr:row>4</xdr:row>
      <xdr:rowOff>0</xdr:rowOff>
    </xdr:from>
    <xdr:ext cx="711200" cy="558800"/>
    <xdr:pic>
      <xdr:nvPicPr>
        <xdr:cNvPr id="29" name="Picture 22" descr="http://upload.wikimedia.org/wikipedia/commons/thumb/0/06/Neptune.jpg/100px-Neptune.jpg" hidden="1">
          <a:extLst>
            <a:ext uri="{FF2B5EF4-FFF2-40B4-BE49-F238E27FC236}">
              <a16:creationId xmlns:a16="http://schemas.microsoft.com/office/drawing/2014/main" id="{2C5BEBCD-5231-204E-8BE8-D9C065AA3E7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551400" y="762000"/>
          <a:ext cx="7112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12700</xdr:colOff>
      <xdr:row>4</xdr:row>
      <xdr:rowOff>0</xdr:rowOff>
    </xdr:from>
    <xdr:ext cx="635000" cy="584200"/>
    <xdr:pic>
      <xdr:nvPicPr>
        <xdr:cNvPr id="30" name="Picture 23" descr="http://upload.wikimedia.org/wikipedia/en/thumb/9/90/Pluto2.jpg/100px-Pluto2.jpg" hidden="1">
          <a:extLst>
            <a:ext uri="{FF2B5EF4-FFF2-40B4-BE49-F238E27FC236}">
              <a16:creationId xmlns:a16="http://schemas.microsoft.com/office/drawing/2014/main" id="{4BEAD9FF-363D-CA43-972D-C49AAB68F6B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122900" y="762000"/>
          <a:ext cx="6350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3111500" cy="1866900"/>
    <xdr:pic>
      <xdr:nvPicPr>
        <xdr:cNvPr id="31" name="Picture 30" descr="SolarSystem2.jpg" hidden="1">
          <a:extLst>
            <a:ext uri="{FF2B5EF4-FFF2-40B4-BE49-F238E27FC236}">
              <a16:creationId xmlns:a16="http://schemas.microsoft.com/office/drawing/2014/main" id="{97069C62-3BE3-3B44-A0A8-554E384E353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73600" y="0"/>
          <a:ext cx="3111500"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1447800" cy="1143000"/>
    <xdr:pic>
      <xdr:nvPicPr>
        <xdr:cNvPr id="32" name="Picture 31" descr="Jupiter.jpg" hidden="1">
          <a:extLst>
            <a:ext uri="{FF2B5EF4-FFF2-40B4-BE49-F238E27FC236}">
              <a16:creationId xmlns:a16="http://schemas.microsoft.com/office/drawing/2014/main" id="{AC3433F7-82A9-1542-A183-F1ADBD7AC91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941800" y="76200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451100" cy="2171700"/>
    <xdr:pic>
      <xdr:nvPicPr>
        <xdr:cNvPr id="33" name="Picture 11" descr="http://lepmfi.gsfc.nasa.gov/mfi/lepedu/siteimg/all_planets.gif" hidden="1">
          <a:extLst>
            <a:ext uri="{FF2B5EF4-FFF2-40B4-BE49-F238E27FC236}">
              <a16:creationId xmlns:a16="http://schemas.microsoft.com/office/drawing/2014/main" id="{14E1436E-3B4E-FA4A-94E7-80EBAE5F4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3600" y="0"/>
          <a:ext cx="2451100" cy="217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311400" cy="2184400"/>
    <xdr:pic>
      <xdr:nvPicPr>
        <xdr:cNvPr id="34" name="Picture 33" descr="SolarSystem.jpg" hidden="1">
          <a:extLst>
            <a:ext uri="{FF2B5EF4-FFF2-40B4-BE49-F238E27FC236}">
              <a16:creationId xmlns:a16="http://schemas.microsoft.com/office/drawing/2014/main" id="{19789221-C0C2-3E4E-AA5E-49F40CA595F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73600" y="0"/>
          <a:ext cx="23114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209800" cy="2184400"/>
    <xdr:pic>
      <xdr:nvPicPr>
        <xdr:cNvPr id="35" name="Picture 34" descr="SolarSystem.jpg" hidden="1">
          <a:extLst>
            <a:ext uri="{FF2B5EF4-FFF2-40B4-BE49-F238E27FC236}">
              <a16:creationId xmlns:a16="http://schemas.microsoft.com/office/drawing/2014/main" id="{94157A46-AE61-BD49-9FA6-E0A8A840B73F}"/>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73600" y="0"/>
          <a:ext cx="2209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xdr:row>
      <xdr:rowOff>0</xdr:rowOff>
    </xdr:from>
    <xdr:ext cx="723900" cy="596900"/>
    <xdr:pic>
      <xdr:nvPicPr>
        <xdr:cNvPr id="36" name="Picture 21" descr="http://upload.wikimedia.org/wikipedia/commons/thumb/3/3d/Uranus2.jpg/100px-Uranus2.jpg" hidden="1">
          <a:extLst>
            <a:ext uri="{FF2B5EF4-FFF2-40B4-BE49-F238E27FC236}">
              <a16:creationId xmlns:a16="http://schemas.microsoft.com/office/drawing/2014/main" id="{3E027632-DBB4-FD4A-B7BC-1D39EDBC735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694400" y="762000"/>
          <a:ext cx="7239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25400</xdr:colOff>
      <xdr:row>4</xdr:row>
      <xdr:rowOff>0</xdr:rowOff>
    </xdr:from>
    <xdr:ext cx="711200" cy="558800"/>
    <xdr:pic>
      <xdr:nvPicPr>
        <xdr:cNvPr id="37" name="Picture 22" descr="http://upload.wikimedia.org/wikipedia/commons/thumb/0/06/Neptune.jpg/100px-Neptune.jpg" hidden="1">
          <a:extLst>
            <a:ext uri="{FF2B5EF4-FFF2-40B4-BE49-F238E27FC236}">
              <a16:creationId xmlns:a16="http://schemas.microsoft.com/office/drawing/2014/main" id="{105EF076-0EEB-3342-B194-B167E2856A4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19800" y="762000"/>
          <a:ext cx="7112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12700</xdr:colOff>
      <xdr:row>4</xdr:row>
      <xdr:rowOff>0</xdr:rowOff>
    </xdr:from>
    <xdr:ext cx="635000" cy="584200"/>
    <xdr:pic>
      <xdr:nvPicPr>
        <xdr:cNvPr id="38" name="Picture 23" descr="http://upload.wikimedia.org/wikipedia/en/thumb/9/90/Pluto2.jpg/100px-Pluto2.jpg" hidden="1">
          <a:extLst>
            <a:ext uri="{FF2B5EF4-FFF2-40B4-BE49-F238E27FC236}">
              <a16:creationId xmlns:a16="http://schemas.microsoft.com/office/drawing/2014/main" id="{95AD49B2-3B47-3047-B474-E30C27781E7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9291300" y="762000"/>
          <a:ext cx="6350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3111500" cy="1866900"/>
    <xdr:pic>
      <xdr:nvPicPr>
        <xdr:cNvPr id="39" name="Picture 38" descr="SolarSystem2.jpg" hidden="1">
          <a:extLst>
            <a:ext uri="{FF2B5EF4-FFF2-40B4-BE49-F238E27FC236}">
              <a16:creationId xmlns:a16="http://schemas.microsoft.com/office/drawing/2014/main" id="{D2A4AE97-BB65-F348-8C61-01A4E74D7A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42000" y="0"/>
          <a:ext cx="3111500"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0</xdr:colOff>
      <xdr:row>4</xdr:row>
      <xdr:rowOff>0</xdr:rowOff>
    </xdr:from>
    <xdr:ext cx="1447800" cy="1143000"/>
    <xdr:pic>
      <xdr:nvPicPr>
        <xdr:cNvPr id="40" name="Picture 39" descr="Jupiter.jpg" hidden="1">
          <a:extLst>
            <a:ext uri="{FF2B5EF4-FFF2-40B4-BE49-F238E27FC236}">
              <a16:creationId xmlns:a16="http://schemas.microsoft.com/office/drawing/2014/main" id="{6F91CD88-3B08-C94D-8AFA-9126403B849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10200" y="76200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451100" cy="2171700"/>
    <xdr:pic>
      <xdr:nvPicPr>
        <xdr:cNvPr id="41" name="Picture 11" descr="http://lepmfi.gsfc.nasa.gov/mfi/lepedu/siteimg/all_planets.gif" hidden="1">
          <a:extLst>
            <a:ext uri="{FF2B5EF4-FFF2-40B4-BE49-F238E27FC236}">
              <a16:creationId xmlns:a16="http://schemas.microsoft.com/office/drawing/2014/main" id="{DF0AD27D-C817-AD41-A833-27BF757EAB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2000" y="0"/>
          <a:ext cx="2451100" cy="217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311400" cy="2184400"/>
    <xdr:pic>
      <xdr:nvPicPr>
        <xdr:cNvPr id="42" name="Picture 41" descr="SolarSystem.jpg" hidden="1">
          <a:extLst>
            <a:ext uri="{FF2B5EF4-FFF2-40B4-BE49-F238E27FC236}">
              <a16:creationId xmlns:a16="http://schemas.microsoft.com/office/drawing/2014/main" id="{7EDD0184-392B-BF44-B6BC-2CE73CD01846}"/>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42000" y="0"/>
          <a:ext cx="23114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209800" cy="2184400"/>
    <xdr:pic>
      <xdr:nvPicPr>
        <xdr:cNvPr id="43" name="Picture 42" descr="SolarSystem.jpg" hidden="1">
          <a:extLst>
            <a:ext uri="{FF2B5EF4-FFF2-40B4-BE49-F238E27FC236}">
              <a16:creationId xmlns:a16="http://schemas.microsoft.com/office/drawing/2014/main" id="{4AB0C8C0-912F-E247-87ED-710B9D5DFB58}"/>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42000" y="0"/>
          <a:ext cx="2209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1447800" cy="1143000"/>
    <xdr:pic>
      <xdr:nvPicPr>
        <xdr:cNvPr id="44" name="Picture 43" descr="Jupiter.jpg" hidden="1">
          <a:extLst>
            <a:ext uri="{FF2B5EF4-FFF2-40B4-BE49-F238E27FC236}">
              <a16:creationId xmlns:a16="http://schemas.microsoft.com/office/drawing/2014/main" id="{6FDE386E-5B87-924B-A3D9-49A827E9F78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010400" y="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4</xdr:row>
      <xdr:rowOff>0</xdr:rowOff>
    </xdr:from>
    <xdr:ext cx="723900" cy="596900"/>
    <xdr:pic>
      <xdr:nvPicPr>
        <xdr:cNvPr id="45" name="Picture 21" descr="http://upload.wikimedia.org/wikipedia/commons/thumb/3/3d/Uranus2.jpg/100px-Uranus2.jpg" hidden="1">
          <a:extLst>
            <a:ext uri="{FF2B5EF4-FFF2-40B4-BE49-F238E27FC236}">
              <a16:creationId xmlns:a16="http://schemas.microsoft.com/office/drawing/2014/main" id="{EEA139EF-5E89-D14D-9AD4-66274EE9C14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862800" y="762000"/>
          <a:ext cx="7239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25400</xdr:colOff>
      <xdr:row>4</xdr:row>
      <xdr:rowOff>0</xdr:rowOff>
    </xdr:from>
    <xdr:ext cx="711200" cy="558800"/>
    <xdr:pic>
      <xdr:nvPicPr>
        <xdr:cNvPr id="46" name="Picture 22" descr="http://upload.wikimedia.org/wikipedia/commons/thumb/0/06/Neptune.jpg/100px-Neptune.jpg" hidden="1">
          <a:extLst>
            <a:ext uri="{FF2B5EF4-FFF2-40B4-BE49-F238E27FC236}">
              <a16:creationId xmlns:a16="http://schemas.microsoft.com/office/drawing/2014/main" id="{26E77561-D050-D547-87EF-02909BE4416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9888200" y="762000"/>
          <a:ext cx="7112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635000" cy="584200"/>
    <xdr:pic>
      <xdr:nvPicPr>
        <xdr:cNvPr id="47" name="Picture 23" descr="http://upload.wikimedia.org/wikipedia/en/thumb/9/90/Pluto2.jpg/100px-Pluto2.jpg" hidden="1">
          <a:extLst>
            <a:ext uri="{FF2B5EF4-FFF2-40B4-BE49-F238E27FC236}">
              <a16:creationId xmlns:a16="http://schemas.microsoft.com/office/drawing/2014/main" id="{93BDF7C6-F0BF-7E4A-A71A-7E3A2D0CC05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191500" y="0"/>
          <a:ext cx="6350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1447800" cy="1143000"/>
    <xdr:pic>
      <xdr:nvPicPr>
        <xdr:cNvPr id="48" name="Picture 47" descr="Jupiter.jpg" hidden="1">
          <a:extLst>
            <a:ext uri="{FF2B5EF4-FFF2-40B4-BE49-F238E27FC236}">
              <a16:creationId xmlns:a16="http://schemas.microsoft.com/office/drawing/2014/main" id="{D02B5493-7EEE-8442-B0C0-708C0E652B1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010400" y="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2451100" cy="2171700"/>
    <xdr:pic>
      <xdr:nvPicPr>
        <xdr:cNvPr id="49" name="Picture 11" descr="http://lepmfi.gsfc.nasa.gov/mfi/lepedu/siteimg/all_planets.gif" hidden="1">
          <a:extLst>
            <a:ext uri="{FF2B5EF4-FFF2-40B4-BE49-F238E27FC236}">
              <a16:creationId xmlns:a16="http://schemas.microsoft.com/office/drawing/2014/main" id="{68907D8D-8A62-D34C-BE3E-E8DE9B461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0"/>
          <a:ext cx="2451100" cy="217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2311400" cy="2184400"/>
    <xdr:pic>
      <xdr:nvPicPr>
        <xdr:cNvPr id="50" name="Picture 49" descr="SolarSystem.jpg" hidden="1">
          <a:extLst>
            <a:ext uri="{FF2B5EF4-FFF2-40B4-BE49-F238E27FC236}">
              <a16:creationId xmlns:a16="http://schemas.microsoft.com/office/drawing/2014/main" id="{623008FD-29A8-534F-B580-17CFFE82E0AA}"/>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10400" y="0"/>
          <a:ext cx="23114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2209800" cy="2184400"/>
    <xdr:pic>
      <xdr:nvPicPr>
        <xdr:cNvPr id="51" name="Picture 50" descr="SolarSystem.jpg" hidden="1">
          <a:extLst>
            <a:ext uri="{FF2B5EF4-FFF2-40B4-BE49-F238E27FC236}">
              <a16:creationId xmlns:a16="http://schemas.microsoft.com/office/drawing/2014/main" id="{613AD35B-80FD-9F42-B861-CD9472660E2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10400" y="0"/>
          <a:ext cx="2209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1447800" cy="1143000"/>
    <xdr:pic>
      <xdr:nvPicPr>
        <xdr:cNvPr id="52" name="Picture 51" descr="Jupiter.jpg" hidden="1">
          <a:extLst>
            <a:ext uri="{FF2B5EF4-FFF2-40B4-BE49-F238E27FC236}">
              <a16:creationId xmlns:a16="http://schemas.microsoft.com/office/drawing/2014/main" id="{85F2F30F-31B1-9842-8DD7-639F890DF03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178800" y="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12700</xdr:colOff>
      <xdr:row>4</xdr:row>
      <xdr:rowOff>0</xdr:rowOff>
    </xdr:from>
    <xdr:ext cx="635000" cy="660400"/>
    <xdr:pic>
      <xdr:nvPicPr>
        <xdr:cNvPr id="53" name="Picture 23" descr="http://upload.wikimedia.org/wikipedia/en/thumb/9/90/Pluto2.jpg/100px-Pluto2.jpg" hidden="1">
          <a:extLst>
            <a:ext uri="{FF2B5EF4-FFF2-40B4-BE49-F238E27FC236}">
              <a16:creationId xmlns:a16="http://schemas.microsoft.com/office/drawing/2014/main" id="{5A1FBA41-2435-1542-BC37-F60BE864C7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1229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12700</xdr:colOff>
      <xdr:row>4</xdr:row>
      <xdr:rowOff>0</xdr:rowOff>
    </xdr:from>
    <xdr:ext cx="635000" cy="660400"/>
    <xdr:pic>
      <xdr:nvPicPr>
        <xdr:cNvPr id="54" name="Picture 23" descr="http://upload.wikimedia.org/wikipedia/en/thumb/9/90/Pluto2.jpg/100px-Pluto2.jpg" hidden="1">
          <a:extLst>
            <a:ext uri="{FF2B5EF4-FFF2-40B4-BE49-F238E27FC236}">
              <a16:creationId xmlns:a16="http://schemas.microsoft.com/office/drawing/2014/main" id="{19ADFFB9-A768-AE4A-BAC4-76C67E15AC5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92913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12700</xdr:colOff>
      <xdr:row>4</xdr:row>
      <xdr:rowOff>0</xdr:rowOff>
    </xdr:from>
    <xdr:ext cx="635000" cy="660400"/>
    <xdr:pic>
      <xdr:nvPicPr>
        <xdr:cNvPr id="55" name="Picture 23" descr="http://upload.wikimedia.org/wikipedia/en/thumb/9/90/Pluto2.jpg/100px-Pluto2.jpg" hidden="1">
          <a:extLst>
            <a:ext uri="{FF2B5EF4-FFF2-40B4-BE49-F238E27FC236}">
              <a16:creationId xmlns:a16="http://schemas.microsoft.com/office/drawing/2014/main" id="{1AE5317B-DA87-0143-A0CF-8075C34D2B6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04597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0</xdr:colOff>
      <xdr:row>4</xdr:row>
      <xdr:rowOff>0</xdr:rowOff>
    </xdr:from>
    <xdr:ext cx="622300" cy="647700"/>
    <xdr:pic>
      <xdr:nvPicPr>
        <xdr:cNvPr id="56" name="Picture 15" descr="http://upload.wikimedia.org/wikipedia/commons/thumb/d/dd/Full_Moon_Luc_Viatour.jpg/100px-Full_Moon_Luc_Viatour.jpg" hidden="1">
          <a:extLst>
            <a:ext uri="{FF2B5EF4-FFF2-40B4-BE49-F238E27FC236}">
              <a16:creationId xmlns:a16="http://schemas.microsoft.com/office/drawing/2014/main" id="{50641C8E-0CC9-1D4B-A08D-7543AE7789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447000" y="762000"/>
          <a:ext cx="622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0</xdr:colOff>
      <xdr:row>4</xdr:row>
      <xdr:rowOff>0</xdr:rowOff>
    </xdr:from>
    <xdr:ext cx="609600" cy="622300"/>
    <xdr:pic>
      <xdr:nvPicPr>
        <xdr:cNvPr id="57" name="Picture 16" descr="http://upload.wikimedia.org/wikipedia/commons/thumb/3/30/Mercury_in_color_-_Prockter07_centered.jpg/100px-Mercury_in_color_-_Prockter07_centered.jpg" hidden="1">
          <a:extLst>
            <a:ext uri="{FF2B5EF4-FFF2-40B4-BE49-F238E27FC236}">
              <a16:creationId xmlns:a16="http://schemas.microsoft.com/office/drawing/2014/main" id="{9F84F76E-DD6B-5043-B552-F3198115561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447000" y="762000"/>
          <a:ext cx="6096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0</xdr:colOff>
      <xdr:row>4</xdr:row>
      <xdr:rowOff>0</xdr:rowOff>
    </xdr:from>
    <xdr:ext cx="723900" cy="647700"/>
    <xdr:pic>
      <xdr:nvPicPr>
        <xdr:cNvPr id="58" name="Picture 17" descr="http://upload.wikimedia.org/wikipedia/commons/thumb/5/51/Venus-real.jpg/100px-Venus-real.jpg" hidden="1">
          <a:extLst>
            <a:ext uri="{FF2B5EF4-FFF2-40B4-BE49-F238E27FC236}">
              <a16:creationId xmlns:a16="http://schemas.microsoft.com/office/drawing/2014/main" id="{B5B694F5-9436-3543-8FC7-76F2DA63A0F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447000" y="762000"/>
          <a:ext cx="7239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0</xdr:colOff>
      <xdr:row>4</xdr:row>
      <xdr:rowOff>0</xdr:rowOff>
    </xdr:from>
    <xdr:ext cx="622300" cy="584200"/>
    <xdr:pic>
      <xdr:nvPicPr>
        <xdr:cNvPr id="59" name="Picture 18" descr="http://upload.wikimedia.org/wikipedia/commons/thumb/7/76/Mars_Hubble.jpg/100px-Mars_Hubble.jpg" hidden="1">
          <a:extLst>
            <a:ext uri="{FF2B5EF4-FFF2-40B4-BE49-F238E27FC236}">
              <a16:creationId xmlns:a16="http://schemas.microsoft.com/office/drawing/2014/main" id="{A5CB326B-0411-7D47-AA2F-FAD668243B9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447000" y="762000"/>
          <a:ext cx="6223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0</xdr:colOff>
      <xdr:row>4</xdr:row>
      <xdr:rowOff>0</xdr:rowOff>
    </xdr:from>
    <xdr:ext cx="723900" cy="660400"/>
    <xdr:pic>
      <xdr:nvPicPr>
        <xdr:cNvPr id="60" name="Picture 19" descr="http://upload.wikimedia.org/wikipedia/commons/thumb/e/e2/Jupiter.jpg/100px-Jupiter.jpg" hidden="1">
          <a:extLst>
            <a:ext uri="{FF2B5EF4-FFF2-40B4-BE49-F238E27FC236}">
              <a16:creationId xmlns:a16="http://schemas.microsoft.com/office/drawing/2014/main" id="{295B6000-0D24-D747-84CE-D94C5A34982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447000" y="762000"/>
          <a:ext cx="7239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0</xdr:colOff>
      <xdr:row>4</xdr:row>
      <xdr:rowOff>0</xdr:rowOff>
    </xdr:from>
    <xdr:ext cx="736600" cy="660400"/>
    <xdr:pic>
      <xdr:nvPicPr>
        <xdr:cNvPr id="61" name="Picture 21" descr="http://upload.wikimedia.org/wikipedia/commons/thumb/3/3d/Uranus2.jpg/100px-Uranus2.jpg" hidden="1">
          <a:extLst>
            <a:ext uri="{FF2B5EF4-FFF2-40B4-BE49-F238E27FC236}">
              <a16:creationId xmlns:a16="http://schemas.microsoft.com/office/drawing/2014/main" id="{8D1271B9-03B8-3546-B627-224842A7F11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1031200" y="762000"/>
          <a:ext cx="7366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25400</xdr:colOff>
      <xdr:row>4</xdr:row>
      <xdr:rowOff>0</xdr:rowOff>
    </xdr:from>
    <xdr:ext cx="711200" cy="622300"/>
    <xdr:pic>
      <xdr:nvPicPr>
        <xdr:cNvPr id="62" name="Picture 22" descr="http://upload.wikimedia.org/wikipedia/commons/thumb/0/06/Neptune.jpg/100px-Neptune.jpg" hidden="1">
          <a:extLst>
            <a:ext uri="{FF2B5EF4-FFF2-40B4-BE49-F238E27FC236}">
              <a16:creationId xmlns:a16="http://schemas.microsoft.com/office/drawing/2014/main" id="{8DA22760-DD02-1E47-942F-769C1CFCE7E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56600" y="762000"/>
          <a:ext cx="7112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12700</xdr:colOff>
      <xdr:row>4</xdr:row>
      <xdr:rowOff>0</xdr:rowOff>
    </xdr:from>
    <xdr:ext cx="635000" cy="660400"/>
    <xdr:pic>
      <xdr:nvPicPr>
        <xdr:cNvPr id="63" name="Picture 23" descr="http://upload.wikimedia.org/wikipedia/en/thumb/9/90/Pluto2.jpg/100px-Pluto2.jpg" hidden="1">
          <a:extLst>
            <a:ext uri="{FF2B5EF4-FFF2-40B4-BE49-F238E27FC236}">
              <a16:creationId xmlns:a16="http://schemas.microsoft.com/office/drawing/2014/main" id="{E5D1B0AD-C022-9743-B249-A18010162E53}"/>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6281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0</xdr:colOff>
      <xdr:row>4</xdr:row>
      <xdr:rowOff>0</xdr:rowOff>
    </xdr:from>
    <xdr:ext cx="736600" cy="495300"/>
    <xdr:pic>
      <xdr:nvPicPr>
        <xdr:cNvPr id="64" name="Picture 24" descr="http://www.planetengrund.net/desktophintergrund/small/planeten/saturn03_1024.jpg" hidden="1">
          <a:extLst>
            <a:ext uri="{FF2B5EF4-FFF2-40B4-BE49-F238E27FC236}">
              <a16:creationId xmlns:a16="http://schemas.microsoft.com/office/drawing/2014/main" id="{684AF5BF-365C-5648-BD9F-7A81FB095A9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447000" y="762000"/>
          <a:ext cx="736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0</xdr:colOff>
      <xdr:row>4</xdr:row>
      <xdr:rowOff>0</xdr:rowOff>
    </xdr:from>
    <xdr:ext cx="1130300" cy="990600"/>
    <xdr:pic>
      <xdr:nvPicPr>
        <xdr:cNvPr id="65" name="MoonNewMoon" descr="MoonNew.gif" hidden="1">
          <a:extLst>
            <a:ext uri="{FF2B5EF4-FFF2-40B4-BE49-F238E27FC236}">
              <a16:creationId xmlns:a16="http://schemas.microsoft.com/office/drawing/2014/main" id="{B476031E-8E7B-B241-929F-1F5F303ED41E}"/>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0447000" y="762000"/>
          <a:ext cx="11303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0</xdr:colOff>
      <xdr:row>4</xdr:row>
      <xdr:rowOff>0</xdr:rowOff>
    </xdr:from>
    <xdr:ext cx="1447800" cy="1143000"/>
    <xdr:pic>
      <xdr:nvPicPr>
        <xdr:cNvPr id="66" name="Picture 31" descr="Jupiter.jpg" hidden="1">
          <a:extLst>
            <a:ext uri="{FF2B5EF4-FFF2-40B4-BE49-F238E27FC236}">
              <a16:creationId xmlns:a16="http://schemas.microsoft.com/office/drawing/2014/main" id="{3EAD4C7E-6CBC-CA4A-B12D-B40B5F316F1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615400" y="76200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635000" cy="495300"/>
    <xdr:pic>
      <xdr:nvPicPr>
        <xdr:cNvPr id="68" name="Picture 14" descr="http://upload.wikimedia.org/wikipedia/commons/thumb/a/aa/Sun920607.jpg/100px-Sun920607.jpg" hidden="1">
          <a:extLst>
            <a:ext uri="{FF2B5EF4-FFF2-40B4-BE49-F238E27FC236}">
              <a16:creationId xmlns:a16="http://schemas.microsoft.com/office/drawing/2014/main" id="{AFF64C1A-7B71-5943-99EB-1309BFF23D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00" y="1028700"/>
          <a:ext cx="635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4</xdr:row>
      <xdr:rowOff>0</xdr:rowOff>
    </xdr:from>
    <xdr:ext cx="1041400" cy="990600"/>
    <xdr:pic>
      <xdr:nvPicPr>
        <xdr:cNvPr id="69" name="Picture 68" descr="MoonNew.gif" hidden="1">
          <a:extLst>
            <a:ext uri="{FF2B5EF4-FFF2-40B4-BE49-F238E27FC236}">
              <a16:creationId xmlns:a16="http://schemas.microsoft.com/office/drawing/2014/main" id="{F6C9DDC9-5BA9-EE43-8FD8-A90EB1C5DA9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226800" y="1028700"/>
          <a:ext cx="10414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10</xdr:col>
      <xdr:colOff>12700</xdr:colOff>
      <xdr:row>28</xdr:row>
      <xdr:rowOff>88900</xdr:rowOff>
    </xdr:to>
    <xdr:pic>
      <xdr:nvPicPr>
        <xdr:cNvPr id="5" name="Picture 4">
          <a:extLst>
            <a:ext uri="{FF2B5EF4-FFF2-40B4-BE49-F238E27FC236}">
              <a16:creationId xmlns:a16="http://schemas.microsoft.com/office/drawing/2014/main" id="{B251CD36-C259-2D72-EC4A-CC92CE899E2C}"/>
            </a:ext>
          </a:extLst>
        </xdr:cNvPr>
        <xdr:cNvPicPr>
          <a:picLocks noChangeAspect="1"/>
        </xdr:cNvPicPr>
      </xdr:nvPicPr>
      <xdr:blipFill>
        <a:blip xmlns:r="http://schemas.openxmlformats.org/officeDocument/2006/relationships" r:embed="rId1"/>
        <a:stretch>
          <a:fillRect/>
        </a:stretch>
      </xdr:blipFill>
      <xdr:spPr>
        <a:xfrm>
          <a:off x="825500" y="241300"/>
          <a:ext cx="7442200" cy="5537200"/>
        </a:xfrm>
        <a:prstGeom prst="rect">
          <a:avLst/>
        </a:prstGeom>
        <a:ln>
          <a:solidFill>
            <a:schemeClr val="tx1"/>
          </a:solidFill>
        </a:ln>
      </xdr:spPr>
    </xdr:pic>
    <xdr:clientData/>
  </xdr:twoCellAnchor>
  <xdr:twoCellAnchor editAs="oneCell">
    <xdr:from>
      <xdr:col>0</xdr:col>
      <xdr:colOff>817032</xdr:colOff>
      <xdr:row>29</xdr:row>
      <xdr:rowOff>165100</xdr:rowOff>
    </xdr:from>
    <xdr:to>
      <xdr:col>10</xdr:col>
      <xdr:colOff>12699</xdr:colOff>
      <xdr:row>50</xdr:row>
      <xdr:rowOff>88900</xdr:rowOff>
    </xdr:to>
    <xdr:pic>
      <xdr:nvPicPr>
        <xdr:cNvPr id="6" name="Picture 5" descr="Lunar Eclipses Explained | PBS LearningMedia">
          <a:extLst>
            <a:ext uri="{FF2B5EF4-FFF2-40B4-BE49-F238E27FC236}">
              <a16:creationId xmlns:a16="http://schemas.microsoft.com/office/drawing/2014/main" id="{64C0F4B9-6937-5C53-6154-D8B2924F44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7032" y="6057900"/>
          <a:ext cx="7450667" cy="419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tronomy-morsels.ch/" TargetMode="External"/><Relationship Id="rId1" Type="http://schemas.openxmlformats.org/officeDocument/2006/relationships/hyperlink" Target="mailto:anton@astronomy-morsels.ch?subject=Eclipse%20Dat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D29A1-A645-9748-8CE6-AFA19E334F6B}">
  <dimension ref="A2:L52"/>
  <sheetViews>
    <sheetView showGridLines="0" workbookViewId="0">
      <selection activeCell="B3" sqref="B3:K9"/>
    </sheetView>
  </sheetViews>
  <sheetFormatPr baseColWidth="10" defaultRowHeight="16" x14ac:dyDescent="0.2"/>
  <cols>
    <col min="1" max="1" width="10.83203125" style="5"/>
    <col min="2" max="11" width="11.33203125" style="5" customWidth="1"/>
    <col min="12" max="12" width="10.83203125" style="5"/>
    <col min="13" max="16384" width="10.83203125" style="1"/>
  </cols>
  <sheetData>
    <row r="2" spans="2:11" ht="15" customHeight="1" x14ac:dyDescent="0.2"/>
    <row r="3" spans="2:11" ht="16" customHeight="1" x14ac:dyDescent="0.2">
      <c r="B3" s="55" t="s">
        <v>52</v>
      </c>
      <c r="C3" s="55"/>
      <c r="D3" s="55"/>
      <c r="E3" s="55"/>
      <c r="F3" s="55"/>
      <c r="G3" s="55"/>
      <c r="H3" s="55"/>
      <c r="I3" s="55"/>
      <c r="J3" s="55"/>
      <c r="K3" s="55"/>
    </row>
    <row r="4" spans="2:11" ht="16" customHeight="1" x14ac:dyDescent="0.2">
      <c r="B4" s="55"/>
      <c r="C4" s="55"/>
      <c r="D4" s="55"/>
      <c r="E4" s="55"/>
      <c r="F4" s="55"/>
      <c r="G4" s="55"/>
      <c r="H4" s="55"/>
      <c r="I4" s="55"/>
      <c r="J4" s="55"/>
      <c r="K4" s="55"/>
    </row>
    <row r="5" spans="2:11" ht="16" customHeight="1" x14ac:dyDescent="0.2">
      <c r="B5" s="55"/>
      <c r="C5" s="55"/>
      <c r="D5" s="55"/>
      <c r="E5" s="55"/>
      <c r="F5" s="55"/>
      <c r="G5" s="55"/>
      <c r="H5" s="55"/>
      <c r="I5" s="55"/>
      <c r="J5" s="55"/>
      <c r="K5" s="55"/>
    </row>
    <row r="6" spans="2:11" ht="16" customHeight="1" x14ac:dyDescent="0.2">
      <c r="B6" s="55"/>
      <c r="C6" s="55"/>
      <c r="D6" s="55"/>
      <c r="E6" s="55"/>
      <c r="F6" s="55"/>
      <c r="G6" s="55"/>
      <c r="H6" s="55"/>
      <c r="I6" s="55"/>
      <c r="J6" s="55"/>
      <c r="K6" s="55"/>
    </row>
    <row r="7" spans="2:11" ht="16" customHeight="1" x14ac:dyDescent="0.2">
      <c r="B7" s="55"/>
      <c r="C7" s="55"/>
      <c r="D7" s="55"/>
      <c r="E7" s="55"/>
      <c r="F7" s="55"/>
      <c r="G7" s="55"/>
      <c r="H7" s="55"/>
      <c r="I7" s="55"/>
      <c r="J7" s="55"/>
      <c r="K7" s="55"/>
    </row>
    <row r="8" spans="2:11" ht="16" customHeight="1" x14ac:dyDescent="0.2">
      <c r="B8" s="55"/>
      <c r="C8" s="55"/>
      <c r="D8" s="55"/>
      <c r="E8" s="55"/>
      <c r="F8" s="55"/>
      <c r="G8" s="55"/>
      <c r="H8" s="55"/>
      <c r="I8" s="55"/>
      <c r="J8" s="55"/>
      <c r="K8" s="55"/>
    </row>
    <row r="9" spans="2:11" ht="16" customHeight="1" x14ac:dyDescent="0.2">
      <c r="B9" s="55"/>
      <c r="C9" s="55"/>
      <c r="D9" s="55"/>
      <c r="E9" s="55"/>
      <c r="F9" s="55"/>
      <c r="G9" s="55"/>
      <c r="H9" s="55"/>
      <c r="I9" s="55"/>
      <c r="J9" s="55"/>
      <c r="K9" s="55"/>
    </row>
    <row r="13" spans="2:11" ht="19" x14ac:dyDescent="0.25">
      <c r="D13" s="7" t="s">
        <v>40</v>
      </c>
      <c r="E13" s="8"/>
      <c r="F13" s="9"/>
      <c r="G13" s="9"/>
      <c r="H13" s="9"/>
      <c r="I13" s="10" t="s">
        <v>29</v>
      </c>
    </row>
    <row r="14" spans="2:11" ht="19" x14ac:dyDescent="0.25">
      <c r="D14" s="11"/>
      <c r="E14" s="12"/>
      <c r="F14" s="13"/>
      <c r="G14" s="13"/>
      <c r="H14" s="13"/>
      <c r="I14" s="14"/>
    </row>
    <row r="15" spans="2:11" ht="19" x14ac:dyDescent="0.25">
      <c r="D15" s="15" t="s">
        <v>41</v>
      </c>
      <c r="E15" s="16"/>
      <c r="F15" s="17"/>
      <c r="G15" s="17"/>
      <c r="H15" s="17"/>
      <c r="I15" s="18" t="s">
        <v>28</v>
      </c>
    </row>
    <row r="22" spans="3:6" x14ac:dyDescent="0.2">
      <c r="C22" s="6"/>
    </row>
    <row r="24" spans="3:6" x14ac:dyDescent="0.2">
      <c r="C24"/>
    </row>
    <row r="28" spans="3:6" x14ac:dyDescent="0.2">
      <c r="F28" s="19"/>
    </row>
    <row r="50" spans="2:11" x14ac:dyDescent="0.2">
      <c r="B50" s="56" t="s">
        <v>27</v>
      </c>
      <c r="C50" s="57"/>
      <c r="D50" s="57"/>
      <c r="E50" s="57"/>
      <c r="F50" s="57"/>
      <c r="G50" s="57"/>
      <c r="H50" s="57"/>
      <c r="I50" s="57"/>
      <c r="J50" s="57"/>
      <c r="K50" s="58"/>
    </row>
    <row r="51" spans="2:11" x14ac:dyDescent="0.2">
      <c r="B51" s="59" t="s">
        <v>26</v>
      </c>
      <c r="C51" s="60"/>
      <c r="D51" s="60"/>
      <c r="E51" s="60"/>
      <c r="F51" s="60"/>
      <c r="G51" s="60"/>
      <c r="H51" s="60"/>
      <c r="I51" s="60"/>
      <c r="J51" s="60"/>
      <c r="K51" s="61"/>
    </row>
    <row r="52" spans="2:11" x14ac:dyDescent="0.2">
      <c r="B52" s="62" t="s">
        <v>25</v>
      </c>
      <c r="C52" s="63"/>
      <c r="D52" s="63"/>
      <c r="E52" s="63"/>
      <c r="F52" s="63"/>
      <c r="G52" s="63"/>
      <c r="H52" s="63"/>
      <c r="I52" s="63"/>
      <c r="J52" s="63"/>
      <c r="K52" s="64"/>
    </row>
  </sheetData>
  <sheetProtection sheet="1" objects="1" scenarios="1"/>
  <mergeCells count="4">
    <mergeCell ref="B3:K9"/>
    <mergeCell ref="B50:K50"/>
    <mergeCell ref="B51:K51"/>
    <mergeCell ref="B52:K52"/>
  </mergeCells>
  <hyperlinks>
    <hyperlink ref="I13" r:id="rId1" xr:uid="{90E4F950-9367-B349-8B4D-872BF42B2581}"/>
    <hyperlink ref="B50" r:id="rId2" display="http://www.astronomy-morsels.ch/" xr:uid="{5C22362B-7907-4143-82D4-173FB51A49C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4744-21B3-1046-B26D-B52747C07285}">
  <sheetPr>
    <pageSetUpPr fitToPage="1"/>
  </sheetPr>
  <dimension ref="A2:FS150"/>
  <sheetViews>
    <sheetView showGridLines="0" tabSelected="1" zoomScaleNormal="100" workbookViewId="0">
      <selection activeCell="B21" sqref="B21"/>
    </sheetView>
  </sheetViews>
  <sheetFormatPr baseColWidth="10" defaultColWidth="7.6640625" defaultRowHeight="12" x14ac:dyDescent="0.15"/>
  <cols>
    <col min="1" max="1" width="10.83203125" style="26" customWidth="1"/>
    <col min="2" max="2" width="15.83203125" style="26" customWidth="1"/>
    <col min="3" max="4" width="14.33203125" style="26" customWidth="1"/>
    <col min="5" max="5" width="10.83203125" style="26" customWidth="1"/>
    <col min="6" max="6" width="3.33203125" style="3" customWidth="1"/>
    <col min="7" max="7" width="10.83203125" style="26" customWidth="1"/>
    <col min="8" max="8" width="11.83203125" style="26" customWidth="1"/>
    <col min="9" max="10" width="14.33203125" style="26" customWidth="1"/>
    <col min="11" max="12" width="15.83203125" style="26" customWidth="1"/>
    <col min="13" max="21" width="11.1640625" style="26" customWidth="1"/>
    <col min="22" max="175" width="7.6640625" style="26"/>
    <col min="176" max="16384" width="7.6640625" style="2"/>
  </cols>
  <sheetData>
    <row r="2" spans="1:175" s="4" customFormat="1" ht="16" customHeight="1" x14ac:dyDescent="0.2">
      <c r="A2" s="21"/>
      <c r="B2" s="22"/>
      <c r="C2" s="20" t="s">
        <v>42</v>
      </c>
      <c r="D2" s="21"/>
      <c r="E2" s="21"/>
      <c r="F2" s="44"/>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row>
    <row r="3" spans="1:175" s="4" customFormat="1" ht="16" customHeight="1" x14ac:dyDescent="0.2">
      <c r="A3" s="21"/>
      <c r="B3" s="23" t="s">
        <v>11</v>
      </c>
      <c r="C3" s="27">
        <v>31904</v>
      </c>
      <c r="D3" s="21"/>
      <c r="E3" s="21"/>
      <c r="F3" s="44"/>
      <c r="G3" s="21"/>
      <c r="H3" s="21" t="s">
        <v>53</v>
      </c>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row>
    <row r="4" spans="1:175" s="4" customFormat="1" ht="16" customHeight="1" x14ac:dyDescent="0.2">
      <c r="A4" s="21"/>
      <c r="B4" s="23" t="s">
        <v>0</v>
      </c>
      <c r="C4" s="24">
        <f>YEAR(C3)</f>
        <v>1987</v>
      </c>
      <c r="D4" s="21"/>
      <c r="E4" s="21"/>
      <c r="F4" s="44"/>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row>
    <row r="5" spans="1:175" s="4" customFormat="1" ht="16" customHeight="1" x14ac:dyDescent="0.2">
      <c r="A5" s="21"/>
      <c r="B5" s="23" t="s">
        <v>31</v>
      </c>
      <c r="C5" s="24" t="str">
        <f>IF(OR(MOD(C4,400)=0,AND(MOD(C4,4)=0,MOD(C4,100)&lt;&gt;0)),"Y", "N")</f>
        <v>N</v>
      </c>
      <c r="D5" s="21"/>
      <c r="E5" s="21"/>
      <c r="F5" s="44"/>
      <c r="G5" s="21"/>
      <c r="H5" s="21"/>
      <c r="I5" s="39" t="s">
        <v>45</v>
      </c>
      <c r="J5" s="40" t="s">
        <v>46</v>
      </c>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row>
    <row r="6" spans="1:175" s="4" customFormat="1" ht="16" customHeight="1" x14ac:dyDescent="0.2">
      <c r="A6" s="21"/>
      <c r="B6" s="23" t="s">
        <v>1</v>
      </c>
      <c r="C6" s="24">
        <f>MONTH(C3)</f>
        <v>5</v>
      </c>
      <c r="D6" s="21"/>
      <c r="E6" s="21"/>
      <c r="F6" s="44"/>
      <c r="G6" s="21"/>
      <c r="H6" s="37" t="s">
        <v>32</v>
      </c>
      <c r="I6" s="45">
        <f>ROUND(($C4+($C8/365.24)-2000.05)*13.4223,0)</f>
        <v>-170</v>
      </c>
      <c r="J6" s="35">
        <f>ROUND(($C4+($C8/365.24)-2000.05)*13.4223,0)+0.5</f>
        <v>-169.5</v>
      </c>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row>
    <row r="7" spans="1:175" s="4" customFormat="1" ht="16" customHeight="1" x14ac:dyDescent="0.2">
      <c r="A7" s="21"/>
      <c r="B7" s="23" t="s">
        <v>2</v>
      </c>
      <c r="C7" s="24">
        <f>DAY(C3)</f>
        <v>7</v>
      </c>
      <c r="D7" s="21"/>
      <c r="E7" s="21"/>
      <c r="F7" s="44"/>
      <c r="G7" s="21"/>
      <c r="H7" s="38" t="s">
        <v>9</v>
      </c>
      <c r="I7" s="46">
        <f>I6/1342.23</f>
        <v>-0.12665489521169992</v>
      </c>
      <c r="J7" s="36">
        <f>J6/1342.23</f>
        <v>-0.12628238081401846</v>
      </c>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row>
    <row r="8" spans="1:175" s="4" customFormat="1" ht="16" customHeight="1" x14ac:dyDescent="0.2">
      <c r="A8" s="21"/>
      <c r="B8" s="23" t="s">
        <v>30</v>
      </c>
      <c r="C8" s="24">
        <f>INT(275*C6/9)-IF(C5="Y",1,2)*INT((C6+9)/12)+C7-30</f>
        <v>127</v>
      </c>
      <c r="D8" s="21"/>
      <c r="E8" s="21"/>
      <c r="F8" s="44"/>
      <c r="G8" s="21"/>
      <c r="H8" s="38" t="s">
        <v>17</v>
      </c>
      <c r="I8" s="46">
        <f>MOD(183.638+331.73735691*I6+0.0015057*POWER(I7,2)+0.00000209*POWER(I7,3)-0.00000001*POWER(I7,4),360)</f>
        <v>308.28734944937605</v>
      </c>
      <c r="J8" s="36">
        <f>MOD(183.638+331.73735691*J6+0.0015057*POWER(J7,2)+0.00000209*POWER(J7,3)-0.00000001*POWER(J7,4),360)</f>
        <v>114.15602776254673</v>
      </c>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row>
    <row r="9" spans="1:175" s="4" customFormat="1" ht="16" customHeight="1" x14ac:dyDescent="0.2">
      <c r="A9" s="21"/>
      <c r="B9" s="23" t="s">
        <v>34</v>
      </c>
      <c r="C9" s="25">
        <f>367*C4-INT(7/4*C4)-INT(3*(INT((C4-8/7)/100)+1)/4)+1721059.5-1+C8</f>
        <v>2446922.5</v>
      </c>
      <c r="D9" s="21"/>
      <c r="E9" s="21"/>
      <c r="F9" s="44"/>
      <c r="G9" s="21"/>
      <c r="H9" s="38" t="s">
        <v>10</v>
      </c>
      <c r="I9" s="46">
        <f>MOD(17.4006+26.8203725*I6+0.0000999*POWER(I7,2)+0.00000006*POWER(I7,3),360)</f>
        <v>137.93727660241984</v>
      </c>
      <c r="J9" s="36">
        <f>MOD(17.4006+26.8203725*J6+0.0000999*POWER(J7,2)+0.00000006*POWER(J7,3),360)</f>
        <v>151.34746284300763</v>
      </c>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row>
    <row r="10" spans="1:175" s="4" customFormat="1" ht="16" customHeight="1" x14ac:dyDescent="0.2">
      <c r="A10" s="21"/>
      <c r="B10" s="21"/>
      <c r="C10" s="21"/>
      <c r="D10" s="21"/>
      <c r="E10" s="21"/>
      <c r="F10" s="44"/>
      <c r="G10" s="21"/>
      <c r="H10" s="38" t="s">
        <v>16</v>
      </c>
      <c r="I10" s="51">
        <f>MOD(38.3776+355.52747322*I6+0.0123577*POWER(I7,2)+0.000014628*POWER(I7,3)-0.000000069*POWER(I7,4),360)</f>
        <v>78.707350805845635</v>
      </c>
      <c r="J10" s="52">
        <f>MOD(38.3776+355.52747322*J6+0.0123577*POWER(J7,2)+0.000014628*POWER(J7,3)-0.000000069*POWER(J7,4),360)</f>
        <v>256.47108625173132</v>
      </c>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row>
    <row r="11" spans="1:175" s="4" customFormat="1" ht="16" customHeight="1" x14ac:dyDescent="0.2">
      <c r="A11" s="21"/>
      <c r="B11" s="21"/>
      <c r="C11" s="42" t="s">
        <v>11</v>
      </c>
      <c r="D11" s="42" t="s">
        <v>12</v>
      </c>
      <c r="E11" s="21"/>
      <c r="F11" s="44"/>
      <c r="G11" s="21"/>
      <c r="H11" s="38" t="s">
        <v>33</v>
      </c>
      <c r="I11" s="51">
        <f>MOD(123.9767-1.44098949*I6+0.00020625*POWER(I7,2)+0.00000214*POWER(I7,3)-0.000000016*POWER(I7,4),360)</f>
        <v>8.9449166041996477</v>
      </c>
      <c r="J11" s="52">
        <f>MOD(123.9767-1.44098949*J6+0.00020625*POWER(J7,2)+0.00000214*POWER(J7,3)-0.000000016*POWER(J7,4),360)</f>
        <v>8.2244218398044495</v>
      </c>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row>
    <row r="12" spans="1:175" s="4" customFormat="1" ht="16" customHeight="1" x14ac:dyDescent="0.2">
      <c r="A12" s="21"/>
      <c r="B12" s="23" t="s">
        <v>48</v>
      </c>
      <c r="C12" s="41">
        <f>DATE(I19,I20,I21)</f>
        <v>31920</v>
      </c>
      <c r="D12" s="43">
        <f>TIME(I22,I23,I24)</f>
        <v>0.26762731481481483</v>
      </c>
      <c r="E12" s="21"/>
      <c r="F12" s="44"/>
      <c r="G12" s="21"/>
      <c r="H12" s="38" t="s">
        <v>43</v>
      </c>
      <c r="I12" s="51">
        <f>MOD(299.75+132.85*I7-0.009173*POWER(I7,2),360)</f>
        <v>282.92375002279033</v>
      </c>
      <c r="J12" s="52">
        <f>MOD(299.75+132.85*J7-0.009173*POWER(J7,2),360)</f>
        <v>282.97323942482785</v>
      </c>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row>
    <row r="13" spans="1:175" s="4" customFormat="1" ht="16" customHeight="1" x14ac:dyDescent="0.2">
      <c r="A13" s="21"/>
      <c r="B13" s="23" t="s">
        <v>49</v>
      </c>
      <c r="C13" s="41">
        <f>DATE(J19,J20,J21)</f>
        <v>31934</v>
      </c>
      <c r="D13" s="43">
        <f>TIME(J22,J23,J24)</f>
        <v>0.81574074074074077</v>
      </c>
      <c r="E13" s="21"/>
      <c r="F13" s="44"/>
      <c r="G13" s="21"/>
      <c r="H13" s="38" t="s">
        <v>44</v>
      </c>
      <c r="I13" s="51">
        <f>MOD(I11+272.75-2.3*I7,360)</f>
        <v>281.98622286318658</v>
      </c>
      <c r="J13" s="52">
        <f>MOD(J11+272.75-2.3*J7,360)</f>
        <v>281.26487131567671</v>
      </c>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row>
    <row r="14" spans="1:175" s="4" customFormat="1" ht="16" customHeight="1" x14ac:dyDescent="0.2">
      <c r="A14" s="21"/>
      <c r="B14" s="21"/>
      <c r="C14" s="21"/>
      <c r="D14" s="21"/>
      <c r="E14" s="21"/>
      <c r="F14" s="44"/>
      <c r="G14" s="21"/>
      <c r="H14" s="38" t="s">
        <v>15</v>
      </c>
      <c r="I14" s="51">
        <f>1-0.002516*I7-0.0000074*POWER(I7,2)</f>
        <v>1.0003185450095302</v>
      </c>
      <c r="J14" s="52">
        <f>1-0.002516*J7-0.0000074*POWER(J7,2)</f>
        <v>1.0003176084605543</v>
      </c>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row>
    <row r="15" spans="1:175" s="4" customFormat="1" ht="16" customHeight="1" x14ac:dyDescent="0.2">
      <c r="A15" s="21"/>
      <c r="B15" s="65"/>
      <c r="C15" s="65"/>
      <c r="D15" s="65"/>
      <c r="E15" s="21"/>
      <c r="F15" s="44"/>
      <c r="G15" s="21"/>
      <c r="H15" s="38" t="s">
        <v>50</v>
      </c>
      <c r="I15" s="51">
        <f>-0.4721*SIN(I16*I10)-0.1649*SIN(I16*2*I8)-0.0868*SIN(I16*(2*I8-I10))+0.0084*SIN(I16*(2*I8+I10))-I14*0.0083*SIN(I16*(2*I8-I9))-I14*0.0039*SIN(I16*(2*I8-I9-I10))+0.0034*SIN(I16*2*I10)-0.0031*SIN(I16*(2*I8-2*I10))+I14*0.003*SIN(I16*(2*I8+I9))+I14*0.0028*SIN(I16*(I9-I10))+I14*0.0026*SIN(I16*I9)+0.0025*SIN(I16*4*I8)+0.0024*SIN(I16*I8)+I14*0.0022*SIN(I16*(I9+I10))+0.0017*SIN(I16*I11)+0.0014*SIN(I16*(4*I8-I10))+I14*0.0005*SIN(I16*(2*I8+I9-I10))+I14*0.0004*SIN(I16*(2*I8-I9+I10))-I14*0.0003*SIN(I14*(2*I8-2*I9))+I14*0.0003*SIN(I16*(4*I8-I9))+0.0003*SIN(I16*I12)+0.0003*SIN(I16*I13)</f>
        <v>-0.31673496984401733</v>
      </c>
      <c r="J15" s="52">
        <f>-0.4721*SIN(J16*J10)-0.1649*SIN(J16*2*J8)-0.0868*SIN(J16*(2*J8-J10))+0.0084*SIN(J16*(2*J8+J10))-J14*0.0083*SIN(J16*(2*J8-J9))-J14*0.0039*SIN(J16*(2*J8-J9-J10))+0.0034*SIN(J16*2*J10)-0.0031*SIN(J16*(2*J8-2*J10))+J14*0.003*SIN(J16*(2*J8+J9))+J14*0.0028*SIN(J16*(J9-J10))+J14*0.0026*SIN(J16*J9)+0.0025*SIN(J16*4*J8)+0.0024*SIN(J16*J8)+J14*0.0022*SIN(J16*(J9+J10))+0.0017*SIN(J16*J11)+0.0014*SIN(J16*(4*J8-J10))+J14*0.0005*SIN(J16*(2*J8+J9-J10))+J14*0.0004*SIN(J16*(2*J8-J9+J10))-J14*0.0003*SIN(J14*(2*J8-2*J9))+J14*0.0003*SIN(J16*(4*J8-J9))+0.0003*SIN(J16*J12)+0.0003*SIN(J16*J13)</f>
        <v>0.62527218600716905</v>
      </c>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row>
    <row r="16" spans="1:175" s="4" customFormat="1" ht="16" customHeight="1" x14ac:dyDescent="0.2">
      <c r="A16" s="21"/>
      <c r="B16" s="65"/>
      <c r="C16" s="65"/>
      <c r="D16" s="65"/>
      <c r="E16" s="21"/>
      <c r="F16" s="44"/>
      <c r="G16" s="21"/>
      <c r="H16" s="23" t="s">
        <v>51</v>
      </c>
      <c r="I16" s="53">
        <f>PI()/180</f>
        <v>1.7453292519943295E-2</v>
      </c>
      <c r="J16" s="54">
        <f>PI()/180</f>
        <v>1.7453292519943295E-2</v>
      </c>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row>
    <row r="17" spans="1:175" s="4" customFormat="1" ht="16" customHeight="1" x14ac:dyDescent="0.2">
      <c r="A17" s="21"/>
      <c r="B17" s="65"/>
      <c r="C17" s="65"/>
      <c r="D17" s="65"/>
      <c r="E17" s="21"/>
      <c r="F17" s="44"/>
      <c r="G17" s="21"/>
      <c r="H17" s="28" t="s">
        <v>34</v>
      </c>
      <c r="I17" s="66">
        <f>2451565.1619+27.212220817*I6+0.0002572*POWER(I7,2)-0.000000021*POWER(I7,3)-0.000000000088*POWER(I7,4)+I15</f>
        <v>2446938.7676302665</v>
      </c>
      <c r="J17" s="67">
        <f>2451565.1619+27.212220817*J6+0.0002572*POWER(J7,2)-0.000000021*POWER(J7,3)-0.000000000088*POWER(J7,4)+J15</f>
        <v>2446953.3157478063</v>
      </c>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row>
    <row r="18" spans="1:175" s="4" customFormat="1" ht="16" customHeight="1" x14ac:dyDescent="0.2">
      <c r="A18" s="21"/>
      <c r="B18" s="65"/>
      <c r="C18" s="65"/>
      <c r="D18" s="65"/>
      <c r="E18" s="21"/>
      <c r="F18" s="44"/>
      <c r="G18" s="21"/>
      <c r="H18" s="29" t="s">
        <v>47</v>
      </c>
      <c r="I18" s="49">
        <f>IF(I17-INT(I17)&gt;= 0.5,INT(I17+1),INT(I17))</f>
        <v>2446939</v>
      </c>
      <c r="J18" s="50">
        <f>IF(J17-INT(J17)&gt;= 0.5,INT(J17+1),INT(J17))</f>
        <v>2446953</v>
      </c>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row>
    <row r="19" spans="1:175" s="4" customFormat="1" ht="16" customHeight="1" x14ac:dyDescent="0.2">
      <c r="A19" s="21"/>
      <c r="B19" s="65"/>
      <c r="C19" s="65"/>
      <c r="D19" s="65"/>
      <c r="E19" s="21"/>
      <c r="F19" s="44"/>
      <c r="G19" s="21"/>
      <c r="H19" s="29" t="s">
        <v>0</v>
      </c>
      <c r="I19" s="47">
        <f>INT(I26/1461)-4716+INT((12+2-I20)/12)</f>
        <v>1987</v>
      </c>
      <c r="J19" s="48">
        <f>INT(J26/1461)-4716+INT((12+2-J20)/12)</f>
        <v>1987</v>
      </c>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row>
    <row r="20" spans="1:175" s="4" customFormat="1" ht="16" customHeight="1" x14ac:dyDescent="0.2">
      <c r="A20" s="21"/>
      <c r="B20" s="65"/>
      <c r="C20" s="65"/>
      <c r="D20" s="65"/>
      <c r="E20" s="21"/>
      <c r="F20" s="44"/>
      <c r="G20" s="21"/>
      <c r="H20" s="29" t="s">
        <v>1</v>
      </c>
      <c r="I20" s="47">
        <f>MOD(INT((I28/I38)+I39),I40)+1</f>
        <v>5</v>
      </c>
      <c r="J20" s="48">
        <f>MOD(INT((J28/J38)+J39),J40)+1</f>
        <v>6</v>
      </c>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row>
    <row r="21" spans="1:175" s="4" customFormat="1" ht="16" customHeight="1" x14ac:dyDescent="0.2">
      <c r="A21" s="21"/>
      <c r="B21" s="65"/>
      <c r="C21" s="65"/>
      <c r="D21" s="65"/>
      <c r="E21" s="21"/>
      <c r="F21" s="44"/>
      <c r="G21" s="21"/>
      <c r="H21" s="29" t="s">
        <v>39</v>
      </c>
      <c r="I21" s="47">
        <f>INT(MOD(I28,I38)/I36)+1</f>
        <v>23</v>
      </c>
      <c r="J21" s="48">
        <f>INT(MOD(J28,J38)/J36)+1</f>
        <v>6</v>
      </c>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row>
    <row r="22" spans="1:175" s="4" customFormat="1" ht="16" customHeight="1" x14ac:dyDescent="0.2">
      <c r="A22" s="21"/>
      <c r="B22" s="65"/>
      <c r="C22" s="65"/>
      <c r="D22" s="65"/>
      <c r="E22" s="21"/>
      <c r="F22" s="44"/>
      <c r="G22" s="21"/>
      <c r="H22" s="29" t="s">
        <v>3</v>
      </c>
      <c r="I22" s="47">
        <f>INT(I41*24)</f>
        <v>6</v>
      </c>
      <c r="J22" s="48">
        <f>INT(J41*24)</f>
        <v>19</v>
      </c>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row>
    <row r="23" spans="1:175" s="4" customFormat="1" ht="16" customHeight="1" x14ac:dyDescent="0.2">
      <c r="A23" s="21"/>
      <c r="B23" s="65"/>
      <c r="C23" s="65"/>
      <c r="D23" s="65"/>
      <c r="E23" s="21"/>
      <c r="F23" s="44"/>
      <c r="G23" s="21"/>
      <c r="H23" s="29" t="s">
        <v>38</v>
      </c>
      <c r="I23" s="47">
        <f>INT((3600*24*I41-3600*I22)/60)</f>
        <v>25</v>
      </c>
      <c r="J23" s="48">
        <f>INT((3600*24*J41-3600*J22)/60)</f>
        <v>34</v>
      </c>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row>
    <row r="24" spans="1:175" s="4" customFormat="1" ht="16" customHeight="1" x14ac:dyDescent="0.2">
      <c r="A24" s="21"/>
      <c r="B24" s="65"/>
      <c r="C24" s="65"/>
      <c r="D24" s="65"/>
      <c r="E24" s="21"/>
      <c r="F24" s="44"/>
      <c r="G24" s="21"/>
      <c r="H24" s="29" t="s">
        <v>37</v>
      </c>
      <c r="I24" s="47">
        <f>INT(MOD(I41*3600*24,60))</f>
        <v>23</v>
      </c>
      <c r="J24" s="48">
        <f>INT(MOD(J41*3600*24,60))</f>
        <v>40</v>
      </c>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row>
    <row r="25" spans="1:175" s="4" customFormat="1" ht="16" customHeight="1" x14ac:dyDescent="0.2">
      <c r="A25" s="21"/>
      <c r="B25" s="65"/>
      <c r="C25" s="65"/>
      <c r="D25" s="65"/>
      <c r="E25" s="21"/>
      <c r="F25" s="44"/>
      <c r="G25" s="21"/>
      <c r="H25" s="29" t="s">
        <v>7</v>
      </c>
      <c r="I25" s="33">
        <f>INT(I18+I30+(INT(INT((4*I18+I31)/146097)*3)/4)+I32)</f>
        <v>2448353</v>
      </c>
      <c r="J25" s="30">
        <f>INT(J18+J30+(INT(INT((4*J18+J31)/146097)*3)/4)+J32)</f>
        <v>2448367</v>
      </c>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row>
    <row r="26" spans="1:175" s="4" customFormat="1" ht="16" customHeight="1" x14ac:dyDescent="0.2">
      <c r="A26" s="21"/>
      <c r="B26" s="65"/>
      <c r="C26" s="65"/>
      <c r="D26" s="65"/>
      <c r="E26" s="21"/>
      <c r="F26" s="44"/>
      <c r="G26" s="21"/>
      <c r="H26" s="29" t="s">
        <v>6</v>
      </c>
      <c r="I26" s="33">
        <f>I33*I25+I34</f>
        <v>9793415</v>
      </c>
      <c r="J26" s="30">
        <f>J33*J25+J34</f>
        <v>9793471</v>
      </c>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row>
    <row r="27" spans="1:175" s="4" customFormat="1" ht="16" customHeight="1" x14ac:dyDescent="0.2">
      <c r="A27" s="21"/>
      <c r="B27" s="65"/>
      <c r="C27" s="65"/>
      <c r="D27" s="65"/>
      <c r="E27" s="21"/>
      <c r="F27" s="44"/>
      <c r="G27" s="21"/>
      <c r="H27" s="29" t="s">
        <v>24</v>
      </c>
      <c r="I27" s="33">
        <f>INT(MOD(I26,I35)/I33)</f>
        <v>83</v>
      </c>
      <c r="J27" s="30">
        <f>INT(MOD(J26,J35)/J33)</f>
        <v>97</v>
      </c>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row>
    <row r="28" spans="1:175" s="4" customFormat="1" ht="16" customHeight="1" x14ac:dyDescent="0.2">
      <c r="A28" s="21"/>
      <c r="B28" s="65"/>
      <c r="C28" s="65"/>
      <c r="D28" s="65"/>
      <c r="E28" s="21"/>
      <c r="F28" s="44"/>
      <c r="G28" s="21"/>
      <c r="H28" s="29" t="s">
        <v>36</v>
      </c>
      <c r="I28" s="33">
        <f>I36*I27+I37</f>
        <v>417</v>
      </c>
      <c r="J28" s="30">
        <f>J36*J27+J37</f>
        <v>487</v>
      </c>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row>
    <row r="29" spans="1:175" s="4" customFormat="1" ht="16" customHeight="1" x14ac:dyDescent="0.2">
      <c r="A29" s="21"/>
      <c r="B29" s="65"/>
      <c r="C29" s="65"/>
      <c r="D29" s="65"/>
      <c r="E29" s="21"/>
      <c r="F29" s="44"/>
      <c r="G29" s="21"/>
      <c r="H29" s="29"/>
      <c r="I29" s="33"/>
      <c r="J29" s="30"/>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row>
    <row r="30" spans="1:175" s="4" customFormat="1" ht="16" customHeight="1" x14ac:dyDescent="0.2">
      <c r="A30" s="21"/>
      <c r="B30" s="21"/>
      <c r="C30" s="21"/>
      <c r="D30" s="21"/>
      <c r="E30" s="21"/>
      <c r="F30" s="44"/>
      <c r="G30" s="21"/>
      <c r="H30" s="29" t="s">
        <v>18</v>
      </c>
      <c r="I30" s="33">
        <v>1401</v>
      </c>
      <c r="J30" s="30">
        <v>1401</v>
      </c>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row>
    <row r="31" spans="1:175" s="4" customFormat="1" ht="16" customHeight="1" x14ac:dyDescent="0.2">
      <c r="A31" s="21"/>
      <c r="B31" s="21"/>
      <c r="C31" s="21"/>
      <c r="D31" s="21"/>
      <c r="E31" s="21"/>
      <c r="F31" s="44"/>
      <c r="G31" s="21"/>
      <c r="H31" s="29" t="s">
        <v>13</v>
      </c>
      <c r="I31" s="33">
        <v>274277</v>
      </c>
      <c r="J31" s="30">
        <v>274277</v>
      </c>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row>
    <row r="32" spans="1:175" s="4" customFormat="1" ht="16" customHeight="1" x14ac:dyDescent="0.2">
      <c r="A32" s="21"/>
      <c r="B32" s="21"/>
      <c r="C32" s="21"/>
      <c r="D32" s="21"/>
      <c r="E32" s="21"/>
      <c r="F32" s="44"/>
      <c r="G32" s="21"/>
      <c r="H32" s="29" t="s">
        <v>14</v>
      </c>
      <c r="I32" s="33">
        <v>-38</v>
      </c>
      <c r="J32" s="30">
        <v>-38</v>
      </c>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row>
    <row r="33" spans="1:175" s="4" customFormat="1" ht="16" customHeight="1" x14ac:dyDescent="0.2">
      <c r="A33" s="21"/>
      <c r="B33" s="21"/>
      <c r="C33" s="21"/>
      <c r="D33" s="21"/>
      <c r="E33" s="21"/>
      <c r="F33" s="44"/>
      <c r="G33" s="21"/>
      <c r="H33" s="29" t="s">
        <v>4</v>
      </c>
      <c r="I33" s="33">
        <v>4</v>
      </c>
      <c r="J33" s="30">
        <v>4</v>
      </c>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row>
    <row r="34" spans="1:175" s="4" customFormat="1" ht="16" customHeight="1" x14ac:dyDescent="0.2">
      <c r="A34" s="21"/>
      <c r="B34" s="21"/>
      <c r="C34" s="21"/>
      <c r="D34" s="21"/>
      <c r="E34" s="21"/>
      <c r="F34" s="44"/>
      <c r="G34" s="21"/>
      <c r="H34" s="29" t="s">
        <v>19</v>
      </c>
      <c r="I34" s="33">
        <v>3</v>
      </c>
      <c r="J34" s="30">
        <v>3</v>
      </c>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row>
    <row r="35" spans="1:175" s="4" customFormat="1" ht="16" customHeight="1" x14ac:dyDescent="0.2">
      <c r="A35" s="21"/>
      <c r="B35" s="21"/>
      <c r="C35" s="21"/>
      <c r="D35" s="21"/>
      <c r="E35" s="21"/>
      <c r="F35" s="44"/>
      <c r="G35" s="21"/>
      <c r="H35" s="29" t="s">
        <v>20</v>
      </c>
      <c r="I35" s="33">
        <v>1461</v>
      </c>
      <c r="J35" s="30">
        <v>1461</v>
      </c>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row>
    <row r="36" spans="1:175" s="4" customFormat="1" ht="16" customHeight="1" x14ac:dyDescent="0.2">
      <c r="A36" s="21"/>
      <c r="B36" s="21"/>
      <c r="C36" s="21"/>
      <c r="D36" s="21"/>
      <c r="E36" s="21"/>
      <c r="F36" s="44"/>
      <c r="G36" s="21"/>
      <c r="H36" s="29" t="s">
        <v>8</v>
      </c>
      <c r="I36" s="33">
        <v>5</v>
      </c>
      <c r="J36" s="30">
        <v>5</v>
      </c>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row>
    <row r="37" spans="1:175" s="4" customFormat="1" ht="16" customHeight="1" x14ac:dyDescent="0.2">
      <c r="A37" s="21"/>
      <c r="B37" s="21"/>
      <c r="C37" s="21"/>
      <c r="D37" s="21"/>
      <c r="E37" s="21"/>
      <c r="F37" s="44"/>
      <c r="G37" s="21"/>
      <c r="H37" s="29" t="s">
        <v>21</v>
      </c>
      <c r="I37" s="33">
        <v>2</v>
      </c>
      <c r="J37" s="30">
        <v>2</v>
      </c>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row>
    <row r="38" spans="1:175" s="4" customFormat="1" ht="16" customHeight="1" x14ac:dyDescent="0.2">
      <c r="A38" s="21"/>
      <c r="B38" s="21"/>
      <c r="C38" s="21"/>
      <c r="D38" s="21"/>
      <c r="E38" s="21"/>
      <c r="F38" s="44"/>
      <c r="G38" s="21"/>
      <c r="H38" s="29" t="s">
        <v>35</v>
      </c>
      <c r="I38" s="33">
        <v>153</v>
      </c>
      <c r="J38" s="30">
        <v>153</v>
      </c>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row>
    <row r="39" spans="1:175" s="4" customFormat="1" ht="16" customHeight="1" x14ac:dyDescent="0.2">
      <c r="A39" s="21"/>
      <c r="B39" s="21"/>
      <c r="C39" s="21"/>
      <c r="D39" s="21"/>
      <c r="E39" s="21"/>
      <c r="F39" s="44"/>
      <c r="G39" s="21"/>
      <c r="H39" s="29" t="s">
        <v>22</v>
      </c>
      <c r="I39" s="33">
        <v>2</v>
      </c>
      <c r="J39" s="30">
        <v>2</v>
      </c>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row>
    <row r="40" spans="1:175" s="4" customFormat="1" ht="16" customHeight="1" x14ac:dyDescent="0.2">
      <c r="A40" s="21"/>
      <c r="B40" s="21"/>
      <c r="C40" s="21"/>
      <c r="D40" s="21"/>
      <c r="E40" s="21"/>
      <c r="F40" s="44"/>
      <c r="G40" s="21"/>
      <c r="H40" s="29" t="s">
        <v>23</v>
      </c>
      <c r="I40" s="33">
        <v>12</v>
      </c>
      <c r="J40" s="30">
        <v>12</v>
      </c>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row>
    <row r="41" spans="1:175" s="4" customFormat="1" ht="16" customHeight="1" x14ac:dyDescent="0.2">
      <c r="A41" s="21"/>
      <c r="B41" s="21"/>
      <c r="C41" s="21"/>
      <c r="D41" s="21"/>
      <c r="E41" s="21"/>
      <c r="F41" s="44"/>
      <c r="G41" s="21"/>
      <c r="H41" s="31" t="s">
        <v>5</v>
      </c>
      <c r="I41" s="34">
        <f>MOD(I17-INT(I17)+0.5,1)</f>
        <v>0.26763026649132371</v>
      </c>
      <c r="J41" s="32">
        <f>MOD(J17-INT(J17)+0.5,1)</f>
        <v>0.81574780633673072</v>
      </c>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row>
    <row r="42" spans="1:175" s="4" customFormat="1" ht="16" customHeight="1" x14ac:dyDescent="0.2">
      <c r="A42" s="21"/>
      <c r="B42" s="21"/>
      <c r="C42" s="21"/>
      <c r="D42" s="21"/>
      <c r="E42" s="21"/>
      <c r="F42" s="44"/>
      <c r="G42" s="21"/>
      <c r="H42" s="65"/>
      <c r="I42" s="65"/>
      <c r="J42" s="65"/>
      <c r="K42" s="65"/>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row>
    <row r="43" spans="1:175" s="4" customFormat="1" ht="16" customHeight="1" x14ac:dyDescent="0.2">
      <c r="A43" s="21"/>
      <c r="B43" s="21"/>
      <c r="C43" s="21"/>
      <c r="D43" s="21"/>
      <c r="E43" s="21"/>
      <c r="F43" s="44"/>
      <c r="G43" s="21"/>
      <c r="H43" s="65"/>
      <c r="I43" s="65"/>
      <c r="J43" s="65"/>
      <c r="K43" s="65"/>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row>
    <row r="44" spans="1:175" s="4" customFormat="1" ht="16" customHeight="1" x14ac:dyDescent="0.2">
      <c r="A44" s="21"/>
      <c r="B44" s="21"/>
      <c r="C44" s="21"/>
      <c r="D44" s="21"/>
      <c r="E44" s="21"/>
      <c r="F44" s="44"/>
      <c r="G44" s="21"/>
      <c r="H44" s="65"/>
      <c r="I44" s="65"/>
      <c r="J44" s="65"/>
      <c r="K44" s="65"/>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row>
    <row r="45" spans="1:175" s="4" customFormat="1" ht="16" customHeight="1" x14ac:dyDescent="0.2">
      <c r="A45" s="21"/>
      <c r="B45" s="21"/>
      <c r="C45" s="21"/>
      <c r="D45" s="21"/>
      <c r="E45" s="21"/>
      <c r="F45" s="44"/>
      <c r="G45" s="21"/>
      <c r="H45" s="65"/>
      <c r="I45" s="65"/>
      <c r="J45" s="65"/>
      <c r="K45" s="65"/>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row>
    <row r="46" spans="1:175" s="4" customFormat="1" ht="16" customHeight="1" x14ac:dyDescent="0.2">
      <c r="A46" s="21"/>
      <c r="B46" s="21"/>
      <c r="C46" s="21"/>
      <c r="D46" s="21"/>
      <c r="E46" s="21"/>
      <c r="F46" s="44"/>
      <c r="G46" s="21"/>
      <c r="H46" s="65"/>
      <c r="I46" s="65"/>
      <c r="J46" s="65"/>
      <c r="K46" s="65"/>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row>
    <row r="47" spans="1:175" s="4" customFormat="1" ht="16" customHeight="1" x14ac:dyDescent="0.2">
      <c r="A47" s="21"/>
      <c r="B47" s="21"/>
      <c r="C47" s="21"/>
      <c r="D47" s="21"/>
      <c r="E47" s="21"/>
      <c r="F47" s="44"/>
      <c r="G47" s="21"/>
      <c r="H47" s="65"/>
      <c r="I47" s="65"/>
      <c r="J47" s="65"/>
      <c r="K47" s="65"/>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row>
    <row r="48" spans="1:175" s="4" customFormat="1" ht="16" customHeight="1" x14ac:dyDescent="0.2">
      <c r="A48" s="21"/>
      <c r="B48" s="21"/>
      <c r="C48" s="21"/>
      <c r="D48" s="21"/>
      <c r="E48" s="21"/>
      <c r="F48" s="44"/>
      <c r="G48" s="21"/>
      <c r="H48" s="65"/>
      <c r="I48" s="65"/>
      <c r="J48" s="65"/>
      <c r="K48" s="65"/>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row>
    <row r="49" spans="1:175" s="4" customFormat="1" ht="16" customHeight="1" x14ac:dyDescent="0.2">
      <c r="A49" s="21"/>
      <c r="B49" s="21"/>
      <c r="C49" s="21"/>
      <c r="D49" s="21"/>
      <c r="E49" s="21"/>
      <c r="F49" s="44"/>
      <c r="G49" s="21"/>
      <c r="H49" s="65"/>
      <c r="I49" s="65"/>
      <c r="J49" s="65"/>
      <c r="K49" s="65"/>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row>
    <row r="50" spans="1:175" s="4" customFormat="1" ht="16" customHeight="1" x14ac:dyDescent="0.2">
      <c r="A50" s="21"/>
      <c r="B50" s="21"/>
      <c r="C50" s="21"/>
      <c r="D50" s="21"/>
      <c r="E50" s="21"/>
      <c r="F50" s="44"/>
      <c r="G50" s="21"/>
      <c r="H50" s="65"/>
      <c r="I50" s="65"/>
      <c r="J50" s="65"/>
      <c r="K50" s="65"/>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row>
    <row r="51" spans="1:175" s="4" customFormat="1" ht="16" customHeight="1" x14ac:dyDescent="0.2">
      <c r="A51" s="21"/>
      <c r="B51" s="21"/>
      <c r="C51" s="21"/>
      <c r="D51" s="21"/>
      <c r="E51" s="21"/>
      <c r="F51" s="44"/>
      <c r="G51" s="21"/>
      <c r="H51" s="65"/>
      <c r="I51" s="65"/>
      <c r="J51" s="65"/>
      <c r="K51" s="65"/>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row>
    <row r="52" spans="1:175" s="4" customFormat="1" ht="16" customHeight="1" x14ac:dyDescent="0.2">
      <c r="A52" s="21"/>
      <c r="B52" s="21"/>
      <c r="C52" s="21"/>
      <c r="D52" s="21"/>
      <c r="E52" s="21"/>
      <c r="F52" s="44"/>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row>
    <row r="53" spans="1:175" s="4" customFormat="1" ht="16" customHeight="1" x14ac:dyDescent="0.2">
      <c r="A53" s="21"/>
      <c r="B53" s="21"/>
      <c r="C53" s="21"/>
      <c r="D53" s="21"/>
      <c r="E53" s="21"/>
      <c r="F53" s="44"/>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21"/>
      <c r="FD53" s="21"/>
      <c r="FE53" s="21"/>
      <c r="FF53" s="21"/>
      <c r="FG53" s="21"/>
      <c r="FH53" s="21"/>
      <c r="FI53" s="21"/>
      <c r="FJ53" s="21"/>
      <c r="FK53" s="21"/>
      <c r="FL53" s="21"/>
      <c r="FM53" s="21"/>
      <c r="FN53" s="21"/>
      <c r="FO53" s="21"/>
      <c r="FP53" s="21"/>
      <c r="FQ53" s="21"/>
      <c r="FR53" s="21"/>
      <c r="FS53" s="21"/>
    </row>
    <row r="54" spans="1:175" s="4" customFormat="1" ht="16" customHeight="1" x14ac:dyDescent="0.2">
      <c r="A54" s="21"/>
      <c r="B54" s="21"/>
      <c r="C54" s="21"/>
      <c r="D54" s="21"/>
      <c r="E54" s="21"/>
      <c r="F54" s="44"/>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c r="ES54" s="21"/>
      <c r="ET54" s="21"/>
      <c r="EU54" s="21"/>
      <c r="EV54" s="21"/>
      <c r="EW54" s="21"/>
      <c r="EX54" s="21"/>
      <c r="EY54" s="21"/>
      <c r="EZ54" s="21"/>
      <c r="FA54" s="21"/>
      <c r="FB54" s="21"/>
      <c r="FC54" s="21"/>
      <c r="FD54" s="21"/>
      <c r="FE54" s="21"/>
      <c r="FF54" s="21"/>
      <c r="FG54" s="21"/>
      <c r="FH54" s="21"/>
      <c r="FI54" s="21"/>
      <c r="FJ54" s="21"/>
      <c r="FK54" s="21"/>
      <c r="FL54" s="21"/>
      <c r="FM54" s="21"/>
      <c r="FN54" s="21"/>
      <c r="FO54" s="21"/>
      <c r="FP54" s="21"/>
      <c r="FQ54" s="21"/>
      <c r="FR54" s="21"/>
      <c r="FS54" s="21"/>
    </row>
    <row r="55" spans="1:175" s="4" customFormat="1" ht="16" customHeight="1" x14ac:dyDescent="0.2">
      <c r="A55" s="21"/>
      <c r="B55" s="21"/>
      <c r="C55" s="21"/>
      <c r="D55" s="21"/>
      <c r="E55" s="21"/>
      <c r="F55" s="44"/>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21"/>
      <c r="FD55" s="21"/>
      <c r="FE55" s="21"/>
      <c r="FF55" s="21"/>
      <c r="FG55" s="21"/>
      <c r="FH55" s="21"/>
      <c r="FI55" s="21"/>
      <c r="FJ55" s="21"/>
      <c r="FK55" s="21"/>
      <c r="FL55" s="21"/>
      <c r="FM55" s="21"/>
      <c r="FN55" s="21"/>
      <c r="FO55" s="21"/>
      <c r="FP55" s="21"/>
      <c r="FQ55" s="21"/>
      <c r="FR55" s="21"/>
      <c r="FS55" s="21"/>
    </row>
    <row r="56" spans="1:175" s="4" customFormat="1" ht="16" customHeight="1" x14ac:dyDescent="0.2">
      <c r="A56" s="21"/>
      <c r="B56" s="21"/>
      <c r="C56" s="21"/>
      <c r="D56" s="21"/>
      <c r="E56" s="21"/>
      <c r="F56" s="44"/>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row>
    <row r="57" spans="1:175" s="4" customFormat="1" ht="16" customHeight="1" x14ac:dyDescent="0.2">
      <c r="A57" s="21"/>
      <c r="B57" s="21"/>
      <c r="C57" s="21"/>
      <c r="D57" s="21"/>
      <c r="E57" s="21"/>
      <c r="F57" s="44"/>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row>
    <row r="58" spans="1:175" s="4" customFormat="1" ht="16" customHeight="1" x14ac:dyDescent="0.2">
      <c r="A58" s="21"/>
      <c r="B58" s="21"/>
      <c r="C58" s="21"/>
      <c r="D58" s="21"/>
      <c r="E58" s="21"/>
      <c r="F58" s="44"/>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c r="FL58" s="21"/>
      <c r="FM58" s="21"/>
      <c r="FN58" s="21"/>
      <c r="FO58" s="21"/>
      <c r="FP58" s="21"/>
      <c r="FQ58" s="21"/>
      <c r="FR58" s="21"/>
      <c r="FS58" s="21"/>
    </row>
    <row r="59" spans="1:175" s="4" customFormat="1" ht="16" customHeight="1" x14ac:dyDescent="0.2">
      <c r="A59" s="21"/>
      <c r="B59" s="21"/>
      <c r="C59" s="21"/>
      <c r="D59" s="21"/>
      <c r="E59" s="21"/>
      <c r="F59" s="44"/>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row>
    <row r="60" spans="1:175" s="4" customFormat="1" ht="16" customHeight="1" x14ac:dyDescent="0.2">
      <c r="A60" s="21"/>
      <c r="B60" s="21"/>
      <c r="C60" s="21"/>
      <c r="D60" s="21"/>
      <c r="E60" s="21"/>
      <c r="F60" s="44"/>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c r="FL60" s="21"/>
      <c r="FM60" s="21"/>
      <c r="FN60" s="21"/>
      <c r="FO60" s="21"/>
      <c r="FP60" s="21"/>
      <c r="FQ60" s="21"/>
      <c r="FR60" s="21"/>
      <c r="FS60" s="21"/>
    </row>
    <row r="61" spans="1:175" s="4" customFormat="1" ht="16" customHeight="1" x14ac:dyDescent="0.2">
      <c r="A61" s="21"/>
      <c r="B61" s="21"/>
      <c r="C61" s="21"/>
      <c r="D61" s="21"/>
      <c r="E61" s="21"/>
      <c r="F61" s="44"/>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21"/>
    </row>
    <row r="62" spans="1:175" s="4" customFormat="1" ht="16" customHeight="1" x14ac:dyDescent="0.2">
      <c r="A62" s="21"/>
      <c r="B62" s="21"/>
      <c r="C62" s="21"/>
      <c r="D62" s="21"/>
      <c r="E62" s="21"/>
      <c r="F62" s="44"/>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row>
    <row r="63" spans="1:175" s="4" customFormat="1" ht="16" customHeight="1" x14ac:dyDescent="0.2">
      <c r="A63" s="21"/>
      <c r="B63" s="21"/>
      <c r="C63" s="21"/>
      <c r="D63" s="21"/>
      <c r="E63" s="21"/>
      <c r="F63" s="44"/>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row>
    <row r="64" spans="1:175" s="4" customFormat="1" ht="16" customHeight="1" x14ac:dyDescent="0.2">
      <c r="A64" s="21"/>
      <c r="B64" s="21"/>
      <c r="C64" s="21"/>
      <c r="D64" s="21"/>
      <c r="E64" s="21"/>
      <c r="F64" s="44"/>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row>
    <row r="65" spans="1:175" s="4" customFormat="1" ht="16" customHeight="1" x14ac:dyDescent="0.2">
      <c r="A65" s="21"/>
      <c r="B65" s="21"/>
      <c r="C65" s="21"/>
      <c r="D65" s="21"/>
      <c r="E65" s="21"/>
      <c r="F65" s="44"/>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row>
    <row r="66" spans="1:175" s="4" customFormat="1" ht="16" customHeight="1" x14ac:dyDescent="0.2">
      <c r="A66" s="21"/>
      <c r="B66" s="21"/>
      <c r="C66" s="21"/>
      <c r="D66" s="21"/>
      <c r="E66" s="21"/>
      <c r="F66" s="44"/>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row>
    <row r="67" spans="1:175" s="4" customFormat="1" ht="16" customHeight="1" x14ac:dyDescent="0.2">
      <c r="A67" s="21"/>
      <c r="B67" s="21"/>
      <c r="C67" s="21"/>
      <c r="D67" s="21"/>
      <c r="E67" s="21"/>
      <c r="F67" s="44"/>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row>
    <row r="68" spans="1:175" s="4" customFormat="1" ht="16" customHeight="1" x14ac:dyDescent="0.2">
      <c r="A68" s="21"/>
      <c r="B68" s="21"/>
      <c r="C68" s="21"/>
      <c r="D68" s="21"/>
      <c r="E68" s="21"/>
      <c r="F68" s="44"/>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row>
    <row r="69" spans="1:175" s="4" customFormat="1" ht="16" customHeight="1" x14ac:dyDescent="0.2">
      <c r="A69" s="21"/>
      <c r="B69" s="21"/>
      <c r="C69" s="21"/>
      <c r="D69" s="21"/>
      <c r="E69" s="21"/>
      <c r="F69" s="44"/>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row>
    <row r="70" spans="1:175" s="4" customFormat="1" ht="16" customHeight="1" x14ac:dyDescent="0.2">
      <c r="A70" s="21"/>
      <c r="B70" s="21"/>
      <c r="C70" s="21"/>
      <c r="D70" s="21"/>
      <c r="E70" s="21"/>
      <c r="F70" s="44"/>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c r="FL70" s="21"/>
      <c r="FM70" s="21"/>
      <c r="FN70" s="21"/>
      <c r="FO70" s="21"/>
      <c r="FP70" s="21"/>
      <c r="FQ70" s="21"/>
      <c r="FR70" s="21"/>
      <c r="FS70" s="21"/>
    </row>
    <row r="71" spans="1:175" s="4" customFormat="1" ht="16" customHeight="1" x14ac:dyDescent="0.2">
      <c r="A71" s="21"/>
      <c r="B71" s="21"/>
      <c r="C71" s="21"/>
      <c r="D71" s="21"/>
      <c r="E71" s="21"/>
      <c r="F71" s="44"/>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21"/>
      <c r="EZ71" s="21"/>
      <c r="FA71" s="21"/>
      <c r="FB71" s="21"/>
      <c r="FC71" s="21"/>
      <c r="FD71" s="21"/>
      <c r="FE71" s="21"/>
      <c r="FF71" s="21"/>
      <c r="FG71" s="21"/>
      <c r="FH71" s="21"/>
      <c r="FI71" s="21"/>
      <c r="FJ71" s="21"/>
      <c r="FK71" s="21"/>
      <c r="FL71" s="21"/>
      <c r="FM71" s="21"/>
      <c r="FN71" s="21"/>
      <c r="FO71" s="21"/>
      <c r="FP71" s="21"/>
      <c r="FQ71" s="21"/>
      <c r="FR71" s="21"/>
      <c r="FS71" s="21"/>
    </row>
    <row r="72" spans="1:175" s="4" customFormat="1" ht="16" customHeight="1" x14ac:dyDescent="0.2">
      <c r="A72" s="21"/>
      <c r="B72" s="21"/>
      <c r="C72" s="21"/>
      <c r="D72" s="21"/>
      <c r="E72" s="21"/>
      <c r="F72" s="44"/>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21"/>
      <c r="EZ72" s="21"/>
      <c r="FA72" s="21"/>
      <c r="FB72" s="21"/>
      <c r="FC72" s="21"/>
      <c r="FD72" s="21"/>
      <c r="FE72" s="21"/>
      <c r="FF72" s="21"/>
      <c r="FG72" s="21"/>
      <c r="FH72" s="21"/>
      <c r="FI72" s="21"/>
      <c r="FJ72" s="21"/>
      <c r="FK72" s="21"/>
      <c r="FL72" s="21"/>
      <c r="FM72" s="21"/>
      <c r="FN72" s="21"/>
      <c r="FO72" s="21"/>
      <c r="FP72" s="21"/>
      <c r="FQ72" s="21"/>
      <c r="FR72" s="21"/>
      <c r="FS72" s="21"/>
    </row>
    <row r="73" spans="1:175" s="4" customFormat="1" ht="16" customHeight="1" x14ac:dyDescent="0.2">
      <c r="A73" s="21"/>
      <c r="B73" s="21"/>
      <c r="C73" s="21"/>
      <c r="D73" s="21"/>
      <c r="E73" s="21"/>
      <c r="F73" s="44"/>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21"/>
      <c r="EZ73" s="21"/>
      <c r="FA73" s="21"/>
      <c r="FB73" s="21"/>
      <c r="FC73" s="21"/>
      <c r="FD73" s="21"/>
      <c r="FE73" s="21"/>
      <c r="FF73" s="21"/>
      <c r="FG73" s="21"/>
      <c r="FH73" s="21"/>
      <c r="FI73" s="21"/>
      <c r="FJ73" s="21"/>
      <c r="FK73" s="21"/>
      <c r="FL73" s="21"/>
      <c r="FM73" s="21"/>
      <c r="FN73" s="21"/>
      <c r="FO73" s="21"/>
      <c r="FP73" s="21"/>
      <c r="FQ73" s="21"/>
      <c r="FR73" s="21"/>
      <c r="FS73" s="21"/>
    </row>
    <row r="74" spans="1:175" s="4" customFormat="1" ht="16" customHeight="1" x14ac:dyDescent="0.2">
      <c r="A74" s="21"/>
      <c r="B74" s="21"/>
      <c r="C74" s="21"/>
      <c r="D74" s="21"/>
      <c r="E74" s="21"/>
      <c r="F74" s="44"/>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row>
    <row r="75" spans="1:175" s="4" customFormat="1" ht="16" customHeight="1" x14ac:dyDescent="0.2">
      <c r="A75" s="21"/>
      <c r="B75" s="21"/>
      <c r="C75" s="21"/>
      <c r="D75" s="21"/>
      <c r="E75" s="21"/>
      <c r="F75" s="44"/>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row>
    <row r="76" spans="1:175" s="4" customFormat="1" ht="16" customHeight="1" x14ac:dyDescent="0.2">
      <c r="A76" s="21"/>
      <c r="B76" s="21"/>
      <c r="C76" s="21"/>
      <c r="D76" s="21"/>
      <c r="E76" s="21"/>
      <c r="F76" s="44"/>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21"/>
      <c r="EQ76" s="21"/>
      <c r="ER76" s="21"/>
      <c r="ES76" s="21"/>
      <c r="ET76" s="21"/>
      <c r="EU76" s="21"/>
      <c r="EV76" s="21"/>
      <c r="EW76" s="21"/>
      <c r="EX76" s="21"/>
      <c r="EY76" s="21"/>
      <c r="EZ76" s="21"/>
      <c r="FA76" s="21"/>
      <c r="FB76" s="21"/>
      <c r="FC76" s="21"/>
      <c r="FD76" s="21"/>
      <c r="FE76" s="21"/>
      <c r="FF76" s="21"/>
      <c r="FG76" s="21"/>
      <c r="FH76" s="21"/>
      <c r="FI76" s="21"/>
      <c r="FJ76" s="21"/>
      <c r="FK76" s="21"/>
      <c r="FL76" s="21"/>
      <c r="FM76" s="21"/>
      <c r="FN76" s="21"/>
      <c r="FO76" s="21"/>
      <c r="FP76" s="21"/>
      <c r="FQ76" s="21"/>
      <c r="FR76" s="21"/>
      <c r="FS76" s="21"/>
    </row>
    <row r="77" spans="1:175" s="4" customFormat="1" ht="16" customHeight="1" x14ac:dyDescent="0.2">
      <c r="A77" s="21"/>
      <c r="B77" s="21"/>
      <c r="C77" s="21"/>
      <c r="D77" s="21"/>
      <c r="E77" s="21"/>
      <c r="F77" s="44"/>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21"/>
      <c r="EV77" s="21"/>
      <c r="EW77" s="21"/>
      <c r="EX77" s="21"/>
      <c r="EY77" s="21"/>
      <c r="EZ77" s="21"/>
      <c r="FA77" s="21"/>
      <c r="FB77" s="21"/>
      <c r="FC77" s="21"/>
      <c r="FD77" s="21"/>
      <c r="FE77" s="21"/>
      <c r="FF77" s="21"/>
      <c r="FG77" s="21"/>
      <c r="FH77" s="21"/>
      <c r="FI77" s="21"/>
      <c r="FJ77" s="21"/>
      <c r="FK77" s="21"/>
      <c r="FL77" s="21"/>
      <c r="FM77" s="21"/>
      <c r="FN77" s="21"/>
      <c r="FO77" s="21"/>
      <c r="FP77" s="21"/>
      <c r="FQ77" s="21"/>
      <c r="FR77" s="21"/>
      <c r="FS77" s="21"/>
    </row>
    <row r="78" spans="1:175" s="4" customFormat="1" ht="16" customHeight="1" x14ac:dyDescent="0.2">
      <c r="A78" s="21"/>
      <c r="B78" s="21"/>
      <c r="C78" s="21"/>
      <c r="D78" s="21"/>
      <c r="E78" s="21"/>
      <c r="F78" s="44"/>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21"/>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row>
    <row r="79" spans="1:175" s="4" customFormat="1" ht="16" customHeight="1" x14ac:dyDescent="0.2">
      <c r="A79" s="21"/>
      <c r="B79" s="21"/>
      <c r="C79" s="21"/>
      <c r="D79" s="21"/>
      <c r="E79" s="21"/>
      <c r="F79" s="44"/>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21"/>
      <c r="EV79" s="21"/>
      <c r="EW79" s="21"/>
      <c r="EX79" s="21"/>
      <c r="EY79" s="21"/>
      <c r="EZ79" s="21"/>
      <c r="FA79" s="21"/>
      <c r="FB79" s="21"/>
      <c r="FC79" s="21"/>
      <c r="FD79" s="21"/>
      <c r="FE79" s="21"/>
      <c r="FF79" s="21"/>
      <c r="FG79" s="21"/>
      <c r="FH79" s="21"/>
      <c r="FI79" s="21"/>
      <c r="FJ79" s="21"/>
      <c r="FK79" s="21"/>
      <c r="FL79" s="21"/>
      <c r="FM79" s="21"/>
      <c r="FN79" s="21"/>
      <c r="FO79" s="21"/>
      <c r="FP79" s="21"/>
      <c r="FQ79" s="21"/>
      <c r="FR79" s="21"/>
      <c r="FS79" s="21"/>
    </row>
    <row r="80" spans="1:175" s="4" customFormat="1" ht="16" customHeight="1" x14ac:dyDescent="0.2">
      <c r="A80" s="21"/>
      <c r="B80" s="21"/>
      <c r="C80" s="21"/>
      <c r="D80" s="21"/>
      <c r="E80" s="21"/>
      <c r="F80" s="44"/>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row>
    <row r="81" spans="1:175" s="4" customFormat="1" ht="16" customHeight="1" x14ac:dyDescent="0.2">
      <c r="A81" s="21"/>
      <c r="B81" s="21"/>
      <c r="C81" s="21"/>
      <c r="D81" s="21"/>
      <c r="E81" s="21"/>
      <c r="F81" s="44"/>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row>
    <row r="82" spans="1:175" s="4" customFormat="1" ht="16" customHeight="1" x14ac:dyDescent="0.2">
      <c r="A82" s="21"/>
      <c r="B82" s="21"/>
      <c r="C82" s="21"/>
      <c r="D82" s="21"/>
      <c r="E82" s="21"/>
      <c r="F82" s="44"/>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row>
    <row r="83" spans="1:175" s="4" customFormat="1" ht="16" customHeight="1" x14ac:dyDescent="0.2">
      <c r="A83" s="21"/>
      <c r="B83" s="21"/>
      <c r="C83" s="21"/>
      <c r="D83" s="21"/>
      <c r="E83" s="21"/>
      <c r="F83" s="44"/>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21"/>
      <c r="ER83" s="21"/>
      <c r="ES83" s="21"/>
      <c r="ET83" s="21"/>
      <c r="EU83" s="21"/>
      <c r="EV83" s="21"/>
      <c r="EW83" s="21"/>
      <c r="EX83" s="21"/>
      <c r="EY83" s="21"/>
      <c r="EZ83" s="21"/>
      <c r="FA83" s="21"/>
      <c r="FB83" s="21"/>
      <c r="FC83" s="21"/>
      <c r="FD83" s="21"/>
      <c r="FE83" s="21"/>
      <c r="FF83" s="21"/>
      <c r="FG83" s="21"/>
      <c r="FH83" s="21"/>
      <c r="FI83" s="21"/>
      <c r="FJ83" s="21"/>
      <c r="FK83" s="21"/>
      <c r="FL83" s="21"/>
      <c r="FM83" s="21"/>
      <c r="FN83" s="21"/>
      <c r="FO83" s="21"/>
      <c r="FP83" s="21"/>
      <c r="FQ83" s="21"/>
      <c r="FR83" s="21"/>
      <c r="FS83" s="21"/>
    </row>
    <row r="84" spans="1:175" s="4" customFormat="1" ht="16" customHeight="1" x14ac:dyDescent="0.2">
      <c r="A84" s="21"/>
      <c r="B84" s="21"/>
      <c r="C84" s="21"/>
      <c r="D84" s="21"/>
      <c r="E84" s="21"/>
      <c r="F84" s="44"/>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21"/>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row>
    <row r="85" spans="1:175" s="4" customFormat="1" ht="16" customHeight="1" x14ac:dyDescent="0.2">
      <c r="A85" s="21"/>
      <c r="B85" s="21"/>
      <c r="C85" s="21"/>
      <c r="D85" s="21"/>
      <c r="E85" s="21"/>
      <c r="F85" s="44"/>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21"/>
      <c r="ER85" s="21"/>
      <c r="ES85" s="21"/>
      <c r="ET85" s="21"/>
      <c r="EU85" s="21"/>
      <c r="EV85" s="21"/>
      <c r="EW85" s="21"/>
      <c r="EX85" s="21"/>
      <c r="EY85" s="21"/>
      <c r="EZ85" s="21"/>
      <c r="FA85" s="21"/>
      <c r="FB85" s="21"/>
      <c r="FC85" s="21"/>
      <c r="FD85" s="21"/>
      <c r="FE85" s="21"/>
      <c r="FF85" s="21"/>
      <c r="FG85" s="21"/>
      <c r="FH85" s="21"/>
      <c r="FI85" s="21"/>
      <c r="FJ85" s="21"/>
      <c r="FK85" s="21"/>
      <c r="FL85" s="21"/>
      <c r="FM85" s="21"/>
      <c r="FN85" s="21"/>
      <c r="FO85" s="21"/>
      <c r="FP85" s="21"/>
      <c r="FQ85" s="21"/>
      <c r="FR85" s="21"/>
      <c r="FS85" s="21"/>
    </row>
    <row r="86" spans="1:175" s="4" customFormat="1" ht="16" customHeight="1" x14ac:dyDescent="0.2">
      <c r="A86" s="21"/>
      <c r="B86" s="21"/>
      <c r="C86" s="21"/>
      <c r="D86" s="21"/>
      <c r="E86" s="21"/>
      <c r="F86" s="44"/>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row>
    <row r="87" spans="1:175" s="4" customFormat="1" ht="16" customHeight="1" x14ac:dyDescent="0.2">
      <c r="A87" s="21"/>
      <c r="B87" s="21"/>
      <c r="C87" s="21"/>
      <c r="D87" s="21"/>
      <c r="E87" s="21"/>
      <c r="F87" s="44"/>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row>
    <row r="88" spans="1:175" s="4" customFormat="1" ht="16" customHeight="1" x14ac:dyDescent="0.2">
      <c r="A88" s="21"/>
      <c r="B88" s="21"/>
      <c r="C88" s="21"/>
      <c r="D88" s="21"/>
      <c r="E88" s="21"/>
      <c r="F88" s="44"/>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21"/>
      <c r="EI88" s="21"/>
      <c r="EJ88" s="21"/>
      <c r="EK88" s="21"/>
      <c r="EL88" s="21"/>
      <c r="EM88" s="21"/>
      <c r="EN88" s="21"/>
      <c r="EO88" s="21"/>
      <c r="EP88" s="21"/>
      <c r="EQ88" s="21"/>
      <c r="ER88" s="21"/>
      <c r="ES88" s="21"/>
      <c r="ET88" s="21"/>
      <c r="EU88" s="21"/>
      <c r="EV88" s="21"/>
      <c r="EW88" s="21"/>
      <c r="EX88" s="21"/>
      <c r="EY88" s="21"/>
      <c r="EZ88" s="21"/>
      <c r="FA88" s="21"/>
      <c r="FB88" s="21"/>
      <c r="FC88" s="21"/>
      <c r="FD88" s="21"/>
      <c r="FE88" s="21"/>
      <c r="FF88" s="21"/>
      <c r="FG88" s="21"/>
      <c r="FH88" s="21"/>
      <c r="FI88" s="21"/>
      <c r="FJ88" s="21"/>
      <c r="FK88" s="21"/>
      <c r="FL88" s="21"/>
      <c r="FM88" s="21"/>
      <c r="FN88" s="21"/>
      <c r="FO88" s="21"/>
      <c r="FP88" s="21"/>
      <c r="FQ88" s="21"/>
      <c r="FR88" s="21"/>
      <c r="FS88" s="21"/>
    </row>
    <row r="89" spans="1:175" s="4" customFormat="1" ht="16" customHeight="1" x14ac:dyDescent="0.2">
      <c r="A89" s="21"/>
      <c r="B89" s="21"/>
      <c r="C89" s="21"/>
      <c r="D89" s="21"/>
      <c r="E89" s="21"/>
      <c r="F89" s="44"/>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21"/>
      <c r="EN89" s="21"/>
      <c r="EO89" s="21"/>
      <c r="EP89" s="21"/>
      <c r="EQ89" s="21"/>
      <c r="ER89" s="21"/>
      <c r="ES89" s="21"/>
      <c r="ET89" s="21"/>
      <c r="EU89" s="21"/>
      <c r="EV89" s="21"/>
      <c r="EW89" s="21"/>
      <c r="EX89" s="21"/>
      <c r="EY89" s="21"/>
      <c r="EZ89" s="21"/>
      <c r="FA89" s="21"/>
      <c r="FB89" s="21"/>
      <c r="FC89" s="21"/>
      <c r="FD89" s="21"/>
      <c r="FE89" s="21"/>
      <c r="FF89" s="21"/>
      <c r="FG89" s="21"/>
      <c r="FH89" s="21"/>
      <c r="FI89" s="21"/>
      <c r="FJ89" s="21"/>
      <c r="FK89" s="21"/>
      <c r="FL89" s="21"/>
      <c r="FM89" s="21"/>
      <c r="FN89" s="21"/>
      <c r="FO89" s="21"/>
      <c r="FP89" s="21"/>
      <c r="FQ89" s="21"/>
      <c r="FR89" s="21"/>
      <c r="FS89" s="21"/>
    </row>
    <row r="90" spans="1:175" s="4" customFormat="1" ht="16" customHeight="1" x14ac:dyDescent="0.2">
      <c r="A90" s="21"/>
      <c r="B90" s="21"/>
      <c r="C90" s="21"/>
      <c r="D90" s="21"/>
      <c r="E90" s="21"/>
      <c r="F90" s="44"/>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21"/>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row>
    <row r="91" spans="1:175" s="4" customFormat="1" ht="16" customHeight="1" x14ac:dyDescent="0.2">
      <c r="A91" s="21"/>
      <c r="B91" s="21"/>
      <c r="C91" s="21"/>
      <c r="D91" s="21"/>
      <c r="E91" s="21"/>
      <c r="F91" s="44"/>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21"/>
      <c r="EN91" s="21"/>
      <c r="EO91" s="21"/>
      <c r="EP91" s="21"/>
      <c r="EQ91" s="21"/>
      <c r="ER91" s="21"/>
      <c r="ES91" s="21"/>
      <c r="ET91" s="21"/>
      <c r="EU91" s="21"/>
      <c r="EV91" s="21"/>
      <c r="EW91" s="21"/>
      <c r="EX91" s="21"/>
      <c r="EY91" s="21"/>
      <c r="EZ91" s="21"/>
      <c r="FA91" s="21"/>
      <c r="FB91" s="21"/>
      <c r="FC91" s="21"/>
      <c r="FD91" s="21"/>
      <c r="FE91" s="21"/>
      <c r="FF91" s="21"/>
      <c r="FG91" s="21"/>
      <c r="FH91" s="21"/>
      <c r="FI91" s="21"/>
      <c r="FJ91" s="21"/>
      <c r="FK91" s="21"/>
      <c r="FL91" s="21"/>
      <c r="FM91" s="21"/>
      <c r="FN91" s="21"/>
      <c r="FO91" s="21"/>
      <c r="FP91" s="21"/>
      <c r="FQ91" s="21"/>
      <c r="FR91" s="21"/>
      <c r="FS91" s="21"/>
    </row>
    <row r="92" spans="1:175" s="4" customFormat="1" ht="16" customHeight="1" x14ac:dyDescent="0.2">
      <c r="A92" s="21"/>
      <c r="B92" s="21"/>
      <c r="C92" s="21"/>
      <c r="D92" s="21"/>
      <c r="E92" s="21"/>
      <c r="F92" s="44"/>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row>
    <row r="93" spans="1:175" s="4" customFormat="1" ht="16" customHeight="1" x14ac:dyDescent="0.2">
      <c r="A93" s="21"/>
      <c r="B93" s="21"/>
      <c r="C93" s="21"/>
      <c r="D93" s="21"/>
      <c r="E93" s="21"/>
      <c r="F93" s="44"/>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row>
    <row r="94" spans="1:175" s="4" customFormat="1" ht="16" customHeight="1" x14ac:dyDescent="0.2">
      <c r="A94" s="21"/>
      <c r="B94" s="21"/>
      <c r="C94" s="21"/>
      <c r="D94" s="21"/>
      <c r="E94" s="21"/>
      <c r="F94" s="44"/>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1"/>
      <c r="EV94" s="21"/>
      <c r="EW94" s="21"/>
      <c r="EX94" s="21"/>
      <c r="EY94" s="21"/>
      <c r="EZ94" s="21"/>
      <c r="FA94" s="21"/>
      <c r="FB94" s="21"/>
      <c r="FC94" s="21"/>
      <c r="FD94" s="21"/>
      <c r="FE94" s="21"/>
      <c r="FF94" s="21"/>
      <c r="FG94" s="21"/>
      <c r="FH94" s="21"/>
      <c r="FI94" s="21"/>
      <c r="FJ94" s="21"/>
      <c r="FK94" s="21"/>
      <c r="FL94" s="21"/>
      <c r="FM94" s="21"/>
      <c r="FN94" s="21"/>
      <c r="FO94" s="21"/>
      <c r="FP94" s="21"/>
      <c r="FQ94" s="21"/>
      <c r="FR94" s="21"/>
      <c r="FS94" s="21"/>
    </row>
    <row r="95" spans="1:175" s="4" customFormat="1" ht="16" customHeight="1" x14ac:dyDescent="0.2">
      <c r="A95" s="21"/>
      <c r="B95" s="21"/>
      <c r="C95" s="21"/>
      <c r="D95" s="21"/>
      <c r="E95" s="21"/>
      <c r="F95" s="44"/>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21"/>
      <c r="EJ95" s="21"/>
      <c r="EK95" s="21"/>
      <c r="EL95" s="21"/>
      <c r="EM95" s="21"/>
      <c r="EN95" s="21"/>
      <c r="EO95" s="21"/>
      <c r="EP95" s="21"/>
      <c r="EQ95" s="21"/>
      <c r="ER95" s="21"/>
      <c r="ES95" s="21"/>
      <c r="ET95" s="21"/>
      <c r="EU95" s="21"/>
      <c r="EV95" s="21"/>
      <c r="EW95" s="21"/>
      <c r="EX95" s="21"/>
      <c r="EY95" s="21"/>
      <c r="EZ95" s="21"/>
      <c r="FA95" s="21"/>
      <c r="FB95" s="21"/>
      <c r="FC95" s="21"/>
      <c r="FD95" s="21"/>
      <c r="FE95" s="21"/>
      <c r="FF95" s="21"/>
      <c r="FG95" s="21"/>
      <c r="FH95" s="21"/>
      <c r="FI95" s="21"/>
      <c r="FJ95" s="21"/>
      <c r="FK95" s="21"/>
      <c r="FL95" s="21"/>
      <c r="FM95" s="21"/>
      <c r="FN95" s="21"/>
      <c r="FO95" s="21"/>
      <c r="FP95" s="21"/>
      <c r="FQ95" s="21"/>
      <c r="FR95" s="21"/>
      <c r="FS95" s="21"/>
    </row>
    <row r="96" spans="1:175" s="4" customFormat="1" ht="16" customHeight="1" x14ac:dyDescent="0.2">
      <c r="A96" s="21"/>
      <c r="B96" s="21"/>
      <c r="C96" s="21"/>
      <c r="D96" s="21"/>
      <c r="E96" s="21"/>
      <c r="F96" s="44"/>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21"/>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row>
    <row r="97" spans="1:175" s="4" customFormat="1" ht="16" customHeight="1" x14ac:dyDescent="0.2">
      <c r="A97" s="21"/>
      <c r="B97" s="21"/>
      <c r="C97" s="21"/>
      <c r="D97" s="21"/>
      <c r="E97" s="21"/>
      <c r="F97" s="44"/>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21"/>
      <c r="EJ97" s="21"/>
      <c r="EK97" s="21"/>
      <c r="EL97" s="21"/>
      <c r="EM97" s="21"/>
      <c r="EN97" s="21"/>
      <c r="EO97" s="21"/>
      <c r="EP97" s="21"/>
      <c r="EQ97" s="21"/>
      <c r="ER97" s="21"/>
      <c r="ES97" s="21"/>
      <c r="ET97" s="21"/>
      <c r="EU97" s="21"/>
      <c r="EV97" s="21"/>
      <c r="EW97" s="21"/>
      <c r="EX97" s="21"/>
      <c r="EY97" s="21"/>
      <c r="EZ97" s="21"/>
      <c r="FA97" s="21"/>
      <c r="FB97" s="21"/>
      <c r="FC97" s="21"/>
      <c r="FD97" s="21"/>
      <c r="FE97" s="21"/>
      <c r="FF97" s="21"/>
      <c r="FG97" s="21"/>
      <c r="FH97" s="21"/>
      <c r="FI97" s="21"/>
      <c r="FJ97" s="21"/>
      <c r="FK97" s="21"/>
      <c r="FL97" s="21"/>
      <c r="FM97" s="21"/>
      <c r="FN97" s="21"/>
      <c r="FO97" s="21"/>
      <c r="FP97" s="21"/>
      <c r="FQ97" s="21"/>
      <c r="FR97" s="21"/>
      <c r="FS97" s="21"/>
    </row>
    <row r="98" spans="1:175" s="4" customFormat="1" ht="16" customHeight="1" x14ac:dyDescent="0.2">
      <c r="A98" s="21"/>
      <c r="B98" s="21"/>
      <c r="C98" s="21"/>
      <c r="D98" s="21"/>
      <c r="E98" s="21"/>
      <c r="F98" s="44"/>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row>
    <row r="99" spans="1:175" s="4" customFormat="1" ht="16" customHeight="1" x14ac:dyDescent="0.2">
      <c r="A99" s="21"/>
      <c r="B99" s="21"/>
      <c r="C99" s="21"/>
      <c r="D99" s="21"/>
      <c r="E99" s="21"/>
      <c r="F99" s="44"/>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row>
    <row r="100" spans="1:175" s="4" customFormat="1" ht="16" customHeight="1" x14ac:dyDescent="0.2">
      <c r="A100" s="21"/>
      <c r="B100" s="21"/>
      <c r="C100" s="21"/>
      <c r="D100" s="21"/>
      <c r="E100" s="21"/>
      <c r="F100" s="44"/>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21"/>
      <c r="EA100" s="21"/>
      <c r="EB100" s="21"/>
      <c r="EC100" s="21"/>
      <c r="ED100" s="21"/>
      <c r="EE100" s="21"/>
      <c r="EF100" s="21"/>
      <c r="EG100" s="21"/>
      <c r="EH100" s="21"/>
      <c r="EI100" s="21"/>
      <c r="EJ100" s="21"/>
      <c r="EK100" s="21"/>
      <c r="EL100" s="21"/>
      <c r="EM100" s="21"/>
      <c r="EN100" s="21"/>
      <c r="EO100" s="21"/>
      <c r="EP100" s="21"/>
      <c r="EQ100" s="21"/>
      <c r="ER100" s="21"/>
      <c r="ES100" s="21"/>
      <c r="ET100" s="21"/>
      <c r="EU100" s="21"/>
      <c r="EV100" s="21"/>
      <c r="EW100" s="21"/>
      <c r="EX100" s="21"/>
      <c r="EY100" s="21"/>
      <c r="EZ100" s="21"/>
      <c r="FA100" s="21"/>
      <c r="FB100" s="21"/>
      <c r="FC100" s="21"/>
      <c r="FD100" s="21"/>
      <c r="FE100" s="21"/>
      <c r="FF100" s="21"/>
      <c r="FG100" s="21"/>
      <c r="FH100" s="21"/>
      <c r="FI100" s="21"/>
      <c r="FJ100" s="21"/>
      <c r="FK100" s="21"/>
      <c r="FL100" s="21"/>
      <c r="FM100" s="21"/>
      <c r="FN100" s="21"/>
      <c r="FO100" s="21"/>
      <c r="FP100" s="21"/>
      <c r="FQ100" s="21"/>
      <c r="FR100" s="21"/>
      <c r="FS100" s="21"/>
    </row>
    <row r="101" spans="1:175" s="4" customFormat="1" ht="16" customHeight="1" x14ac:dyDescent="0.2">
      <c r="A101" s="21"/>
      <c r="B101" s="21"/>
      <c r="C101" s="21"/>
      <c r="D101" s="21"/>
      <c r="E101" s="21"/>
      <c r="F101" s="44"/>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21"/>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21"/>
      <c r="EF101" s="21"/>
      <c r="EG101" s="21"/>
      <c r="EH101" s="21"/>
      <c r="EI101" s="21"/>
      <c r="EJ101" s="21"/>
      <c r="EK101" s="21"/>
      <c r="EL101" s="21"/>
      <c r="EM101" s="21"/>
      <c r="EN101" s="21"/>
      <c r="EO101" s="21"/>
      <c r="EP101" s="21"/>
      <c r="EQ101" s="21"/>
      <c r="ER101" s="21"/>
      <c r="ES101" s="21"/>
      <c r="ET101" s="21"/>
      <c r="EU101" s="21"/>
      <c r="EV101" s="21"/>
      <c r="EW101" s="21"/>
      <c r="EX101" s="21"/>
      <c r="EY101" s="21"/>
      <c r="EZ101" s="21"/>
      <c r="FA101" s="21"/>
      <c r="FB101" s="21"/>
      <c r="FC101" s="21"/>
      <c r="FD101" s="21"/>
      <c r="FE101" s="21"/>
      <c r="FF101" s="21"/>
      <c r="FG101" s="21"/>
      <c r="FH101" s="21"/>
      <c r="FI101" s="21"/>
      <c r="FJ101" s="21"/>
      <c r="FK101" s="21"/>
      <c r="FL101" s="21"/>
      <c r="FM101" s="21"/>
      <c r="FN101" s="21"/>
      <c r="FO101" s="21"/>
      <c r="FP101" s="21"/>
      <c r="FQ101" s="21"/>
      <c r="FR101" s="21"/>
      <c r="FS101" s="21"/>
    </row>
    <row r="102" spans="1:175" s="4" customFormat="1" ht="16" customHeight="1" x14ac:dyDescent="0.2">
      <c r="A102" s="21"/>
      <c r="B102" s="21"/>
      <c r="C102" s="21"/>
      <c r="D102" s="21"/>
      <c r="E102" s="21"/>
      <c r="F102" s="44"/>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21"/>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21"/>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row>
    <row r="103" spans="1:175" s="4" customFormat="1" ht="16" customHeight="1" x14ac:dyDescent="0.2">
      <c r="A103" s="21"/>
      <c r="B103" s="21"/>
      <c r="C103" s="21"/>
      <c r="D103" s="21"/>
      <c r="E103" s="21"/>
      <c r="F103" s="44"/>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21"/>
      <c r="EF103" s="21"/>
      <c r="EG103" s="21"/>
      <c r="EH103" s="21"/>
      <c r="EI103" s="21"/>
      <c r="EJ103" s="21"/>
      <c r="EK103" s="21"/>
      <c r="EL103" s="21"/>
      <c r="EM103" s="21"/>
      <c r="EN103" s="21"/>
      <c r="EO103" s="21"/>
      <c r="EP103" s="21"/>
      <c r="EQ103" s="21"/>
      <c r="ER103" s="21"/>
      <c r="ES103" s="21"/>
      <c r="ET103" s="21"/>
      <c r="EU103" s="21"/>
      <c r="EV103" s="21"/>
      <c r="EW103" s="21"/>
      <c r="EX103" s="21"/>
      <c r="EY103" s="21"/>
      <c r="EZ103" s="21"/>
      <c r="FA103" s="21"/>
      <c r="FB103" s="21"/>
      <c r="FC103" s="21"/>
      <c r="FD103" s="21"/>
      <c r="FE103" s="21"/>
      <c r="FF103" s="21"/>
      <c r="FG103" s="21"/>
      <c r="FH103" s="21"/>
      <c r="FI103" s="21"/>
      <c r="FJ103" s="21"/>
      <c r="FK103" s="21"/>
      <c r="FL103" s="21"/>
      <c r="FM103" s="21"/>
      <c r="FN103" s="21"/>
      <c r="FO103" s="21"/>
      <c r="FP103" s="21"/>
      <c r="FQ103" s="21"/>
      <c r="FR103" s="21"/>
      <c r="FS103" s="21"/>
    </row>
    <row r="104" spans="1:175" s="4" customFormat="1" ht="16" customHeight="1" x14ac:dyDescent="0.2">
      <c r="A104" s="21"/>
      <c r="B104" s="21"/>
      <c r="C104" s="21"/>
      <c r="D104" s="21"/>
      <c r="E104" s="21"/>
      <c r="F104" s="44"/>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row>
    <row r="105" spans="1:175" s="4" customFormat="1" ht="16" customHeight="1" x14ac:dyDescent="0.2">
      <c r="A105" s="21"/>
      <c r="B105" s="21"/>
      <c r="C105" s="21"/>
      <c r="D105" s="21"/>
      <c r="E105" s="21"/>
      <c r="F105" s="44"/>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row>
    <row r="106" spans="1:175" s="4" customFormat="1" ht="16" customHeight="1" x14ac:dyDescent="0.2">
      <c r="A106" s="21"/>
      <c r="B106" s="21"/>
      <c r="C106" s="21"/>
      <c r="D106" s="21"/>
      <c r="E106" s="21"/>
      <c r="F106" s="44"/>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21"/>
      <c r="DD106" s="21"/>
      <c r="DE106" s="21"/>
      <c r="DF106" s="21"/>
      <c r="DG106" s="21"/>
      <c r="DH106" s="21"/>
      <c r="DI106" s="21"/>
      <c r="DJ106" s="21"/>
      <c r="DK106" s="21"/>
      <c r="DL106" s="21"/>
      <c r="DM106" s="21"/>
      <c r="DN106" s="21"/>
      <c r="DO106" s="21"/>
      <c r="DP106" s="21"/>
      <c r="DQ106" s="21"/>
      <c r="DR106" s="21"/>
      <c r="DS106" s="21"/>
      <c r="DT106" s="21"/>
      <c r="DU106" s="21"/>
      <c r="DV106" s="21"/>
      <c r="DW106" s="21"/>
      <c r="DX106" s="21"/>
      <c r="DY106" s="21"/>
      <c r="DZ106" s="21"/>
      <c r="EA106" s="21"/>
      <c r="EB106" s="21"/>
      <c r="EC106" s="21"/>
      <c r="ED106" s="21"/>
      <c r="EE106" s="21"/>
      <c r="EF106" s="21"/>
      <c r="EG106" s="21"/>
      <c r="EH106" s="21"/>
      <c r="EI106" s="21"/>
      <c r="EJ106" s="21"/>
      <c r="EK106" s="21"/>
      <c r="EL106" s="21"/>
      <c r="EM106" s="21"/>
      <c r="EN106" s="21"/>
      <c r="EO106" s="21"/>
      <c r="EP106" s="21"/>
      <c r="EQ106" s="21"/>
      <c r="ER106" s="21"/>
      <c r="ES106" s="21"/>
      <c r="ET106" s="21"/>
      <c r="EU106" s="21"/>
      <c r="EV106" s="21"/>
      <c r="EW106" s="21"/>
      <c r="EX106" s="21"/>
      <c r="EY106" s="21"/>
      <c r="EZ106" s="21"/>
      <c r="FA106" s="21"/>
      <c r="FB106" s="21"/>
      <c r="FC106" s="21"/>
      <c r="FD106" s="21"/>
      <c r="FE106" s="21"/>
      <c r="FF106" s="21"/>
      <c r="FG106" s="21"/>
      <c r="FH106" s="21"/>
      <c r="FI106" s="21"/>
      <c r="FJ106" s="21"/>
      <c r="FK106" s="21"/>
      <c r="FL106" s="21"/>
      <c r="FM106" s="21"/>
      <c r="FN106" s="21"/>
      <c r="FO106" s="21"/>
      <c r="FP106" s="21"/>
      <c r="FQ106" s="21"/>
      <c r="FR106" s="21"/>
      <c r="FS106" s="21"/>
    </row>
    <row r="107" spans="1:175" s="4" customFormat="1" ht="16" customHeight="1" x14ac:dyDescent="0.2">
      <c r="A107" s="21"/>
      <c r="B107" s="21"/>
      <c r="C107" s="21"/>
      <c r="D107" s="21"/>
      <c r="E107" s="21"/>
      <c r="F107" s="44"/>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21"/>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21"/>
      <c r="EB107" s="21"/>
      <c r="EC107" s="21"/>
      <c r="ED107" s="21"/>
      <c r="EE107" s="21"/>
      <c r="EF107" s="21"/>
      <c r="EG107" s="21"/>
      <c r="EH107" s="21"/>
      <c r="EI107" s="21"/>
      <c r="EJ107" s="21"/>
      <c r="EK107" s="21"/>
      <c r="EL107" s="21"/>
      <c r="EM107" s="21"/>
      <c r="EN107" s="21"/>
      <c r="EO107" s="21"/>
      <c r="EP107" s="21"/>
      <c r="EQ107" s="21"/>
      <c r="ER107" s="21"/>
      <c r="ES107" s="21"/>
      <c r="ET107" s="21"/>
      <c r="EU107" s="21"/>
      <c r="EV107" s="21"/>
      <c r="EW107" s="21"/>
      <c r="EX107" s="21"/>
      <c r="EY107" s="21"/>
      <c r="EZ107" s="21"/>
      <c r="FA107" s="21"/>
      <c r="FB107" s="21"/>
      <c r="FC107" s="21"/>
      <c r="FD107" s="21"/>
      <c r="FE107" s="21"/>
      <c r="FF107" s="21"/>
      <c r="FG107" s="21"/>
      <c r="FH107" s="21"/>
      <c r="FI107" s="21"/>
      <c r="FJ107" s="21"/>
      <c r="FK107" s="21"/>
      <c r="FL107" s="21"/>
      <c r="FM107" s="21"/>
      <c r="FN107" s="21"/>
      <c r="FO107" s="21"/>
      <c r="FP107" s="21"/>
      <c r="FQ107" s="21"/>
      <c r="FR107" s="21"/>
      <c r="FS107" s="21"/>
    </row>
    <row r="108" spans="1:175" s="4" customFormat="1" ht="16" customHeight="1" x14ac:dyDescent="0.2">
      <c r="A108" s="21"/>
      <c r="B108" s="21"/>
      <c r="C108" s="21"/>
      <c r="D108" s="21"/>
      <c r="E108" s="21"/>
      <c r="F108" s="44"/>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21"/>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21"/>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row>
    <row r="109" spans="1:175" s="4" customFormat="1" ht="16" customHeight="1" x14ac:dyDescent="0.2">
      <c r="A109" s="21"/>
      <c r="B109" s="21"/>
      <c r="C109" s="21"/>
      <c r="D109" s="21"/>
      <c r="E109" s="21"/>
      <c r="F109" s="44"/>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c r="CT109" s="21"/>
      <c r="CU109" s="21"/>
      <c r="CV109" s="21"/>
      <c r="CW109" s="21"/>
      <c r="CX109" s="21"/>
      <c r="CY109" s="21"/>
      <c r="CZ109" s="21"/>
      <c r="DA109" s="21"/>
      <c r="DB109" s="21"/>
      <c r="DC109" s="21"/>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21"/>
      <c r="EB109" s="21"/>
      <c r="EC109" s="21"/>
      <c r="ED109" s="21"/>
      <c r="EE109" s="21"/>
      <c r="EF109" s="21"/>
      <c r="EG109" s="21"/>
      <c r="EH109" s="21"/>
      <c r="EI109" s="21"/>
      <c r="EJ109" s="21"/>
      <c r="EK109" s="21"/>
      <c r="EL109" s="21"/>
      <c r="EM109" s="21"/>
      <c r="EN109" s="21"/>
      <c r="EO109" s="21"/>
      <c r="EP109" s="21"/>
      <c r="EQ109" s="21"/>
      <c r="ER109" s="21"/>
      <c r="ES109" s="21"/>
      <c r="ET109" s="21"/>
      <c r="EU109" s="21"/>
      <c r="EV109" s="21"/>
      <c r="EW109" s="21"/>
      <c r="EX109" s="21"/>
      <c r="EY109" s="21"/>
      <c r="EZ109" s="21"/>
      <c r="FA109" s="21"/>
      <c r="FB109" s="21"/>
      <c r="FC109" s="21"/>
      <c r="FD109" s="21"/>
      <c r="FE109" s="21"/>
      <c r="FF109" s="21"/>
      <c r="FG109" s="21"/>
      <c r="FH109" s="21"/>
      <c r="FI109" s="21"/>
      <c r="FJ109" s="21"/>
      <c r="FK109" s="21"/>
      <c r="FL109" s="21"/>
      <c r="FM109" s="21"/>
      <c r="FN109" s="21"/>
      <c r="FO109" s="21"/>
      <c r="FP109" s="21"/>
      <c r="FQ109" s="21"/>
      <c r="FR109" s="21"/>
      <c r="FS109" s="21"/>
    </row>
    <row r="110" spans="1:175" s="4" customFormat="1" ht="16" customHeight="1" x14ac:dyDescent="0.2">
      <c r="A110" s="21"/>
      <c r="B110" s="21"/>
      <c r="C110" s="21"/>
      <c r="D110" s="21"/>
      <c r="E110" s="21"/>
      <c r="F110" s="44"/>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row>
    <row r="111" spans="1:175" s="4" customFormat="1" ht="16" customHeight="1" x14ac:dyDescent="0.2">
      <c r="A111" s="21"/>
      <c r="B111" s="21"/>
      <c r="C111" s="21"/>
      <c r="D111" s="21"/>
      <c r="E111" s="21"/>
      <c r="F111" s="44"/>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row>
    <row r="112" spans="1:175" s="4" customFormat="1" ht="16" customHeight="1" x14ac:dyDescent="0.2">
      <c r="A112" s="21"/>
      <c r="B112" s="21"/>
      <c r="C112" s="21"/>
      <c r="D112" s="21"/>
      <c r="E112" s="21"/>
      <c r="F112" s="44"/>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c r="DR112" s="21"/>
      <c r="DS112" s="21"/>
      <c r="DT112" s="21"/>
      <c r="DU112" s="21"/>
      <c r="DV112" s="21"/>
      <c r="DW112" s="21"/>
      <c r="DX112" s="21"/>
      <c r="DY112" s="21"/>
      <c r="DZ112" s="21"/>
      <c r="EA112" s="21"/>
      <c r="EB112" s="21"/>
      <c r="EC112" s="21"/>
      <c r="ED112" s="21"/>
      <c r="EE112" s="21"/>
      <c r="EF112" s="21"/>
      <c r="EG112" s="21"/>
      <c r="EH112" s="21"/>
      <c r="EI112" s="21"/>
      <c r="EJ112" s="21"/>
      <c r="EK112" s="21"/>
      <c r="EL112" s="21"/>
      <c r="EM112" s="21"/>
      <c r="EN112" s="21"/>
      <c r="EO112" s="21"/>
      <c r="EP112" s="21"/>
      <c r="EQ112" s="21"/>
      <c r="ER112" s="21"/>
      <c r="ES112" s="21"/>
      <c r="ET112" s="21"/>
      <c r="EU112" s="21"/>
      <c r="EV112" s="21"/>
      <c r="EW112" s="21"/>
      <c r="EX112" s="21"/>
      <c r="EY112" s="21"/>
      <c r="EZ112" s="21"/>
      <c r="FA112" s="21"/>
      <c r="FB112" s="21"/>
      <c r="FC112" s="21"/>
      <c r="FD112" s="21"/>
      <c r="FE112" s="21"/>
      <c r="FF112" s="21"/>
      <c r="FG112" s="21"/>
      <c r="FH112" s="21"/>
      <c r="FI112" s="21"/>
      <c r="FJ112" s="21"/>
      <c r="FK112" s="21"/>
      <c r="FL112" s="21"/>
      <c r="FM112" s="21"/>
      <c r="FN112" s="21"/>
      <c r="FO112" s="21"/>
      <c r="FP112" s="21"/>
      <c r="FQ112" s="21"/>
      <c r="FR112" s="21"/>
      <c r="FS112" s="21"/>
    </row>
    <row r="113" spans="1:175" s="4" customFormat="1" ht="16" customHeight="1" x14ac:dyDescent="0.2">
      <c r="A113" s="21"/>
      <c r="B113" s="21"/>
      <c r="C113" s="21"/>
      <c r="D113" s="21"/>
      <c r="E113" s="21"/>
      <c r="F113" s="44"/>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21"/>
      <c r="DD113" s="21"/>
      <c r="DE113" s="21"/>
      <c r="DF113" s="21"/>
      <c r="DG113" s="21"/>
      <c r="DH113" s="21"/>
      <c r="DI113" s="21"/>
      <c r="DJ113" s="21"/>
      <c r="DK113" s="21"/>
      <c r="DL113" s="21"/>
      <c r="DM113" s="21"/>
      <c r="DN113" s="21"/>
      <c r="DO113" s="21"/>
      <c r="DP113" s="21"/>
      <c r="DQ113" s="21"/>
      <c r="DR113" s="21"/>
      <c r="DS113" s="21"/>
      <c r="DT113" s="21"/>
      <c r="DU113" s="21"/>
      <c r="DV113" s="21"/>
      <c r="DW113" s="21"/>
      <c r="DX113" s="21"/>
      <c r="DY113" s="21"/>
      <c r="DZ113" s="21"/>
      <c r="EA113" s="21"/>
      <c r="EB113" s="21"/>
      <c r="EC113" s="21"/>
      <c r="ED113" s="21"/>
      <c r="EE113" s="21"/>
      <c r="EF113" s="21"/>
      <c r="EG113" s="21"/>
      <c r="EH113" s="21"/>
      <c r="EI113" s="21"/>
      <c r="EJ113" s="21"/>
      <c r="EK113" s="21"/>
      <c r="EL113" s="21"/>
      <c r="EM113" s="21"/>
      <c r="EN113" s="21"/>
      <c r="EO113" s="21"/>
      <c r="EP113" s="21"/>
      <c r="EQ113" s="21"/>
      <c r="ER113" s="21"/>
      <c r="ES113" s="21"/>
      <c r="ET113" s="21"/>
      <c r="EU113" s="21"/>
      <c r="EV113" s="21"/>
      <c r="EW113" s="21"/>
      <c r="EX113" s="21"/>
      <c r="EY113" s="21"/>
      <c r="EZ113" s="21"/>
      <c r="FA113" s="21"/>
      <c r="FB113" s="21"/>
      <c r="FC113" s="21"/>
      <c r="FD113" s="21"/>
      <c r="FE113" s="21"/>
      <c r="FF113" s="21"/>
      <c r="FG113" s="21"/>
      <c r="FH113" s="21"/>
      <c r="FI113" s="21"/>
      <c r="FJ113" s="21"/>
      <c r="FK113" s="21"/>
      <c r="FL113" s="21"/>
      <c r="FM113" s="21"/>
      <c r="FN113" s="21"/>
      <c r="FO113" s="21"/>
      <c r="FP113" s="21"/>
      <c r="FQ113" s="21"/>
      <c r="FR113" s="21"/>
      <c r="FS113" s="21"/>
    </row>
    <row r="114" spans="1:175" s="4" customFormat="1" ht="16" customHeight="1" x14ac:dyDescent="0.2">
      <c r="A114" s="21"/>
      <c r="B114" s="21"/>
      <c r="C114" s="21"/>
      <c r="D114" s="21"/>
      <c r="E114" s="21"/>
      <c r="F114" s="44"/>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21"/>
      <c r="DD114" s="21"/>
      <c r="DE114" s="21"/>
      <c r="DF114" s="21"/>
      <c r="DG114" s="21"/>
      <c r="DH114" s="21"/>
      <c r="DI114" s="21"/>
      <c r="DJ114" s="21"/>
      <c r="DK114" s="21"/>
      <c r="DL114" s="21"/>
      <c r="DM114" s="21"/>
      <c r="DN114" s="21"/>
      <c r="DO114" s="21"/>
      <c r="DP114" s="21"/>
      <c r="DQ114" s="21"/>
      <c r="DR114" s="21"/>
      <c r="DS114" s="21"/>
      <c r="DT114" s="21"/>
      <c r="DU114" s="21"/>
      <c r="DV114" s="21"/>
      <c r="DW114" s="21"/>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row>
    <row r="115" spans="1:175" s="4" customFormat="1" ht="16" customHeight="1" x14ac:dyDescent="0.2">
      <c r="A115" s="21"/>
      <c r="B115" s="21"/>
      <c r="C115" s="21"/>
      <c r="D115" s="21"/>
      <c r="E115" s="21"/>
      <c r="F115" s="44"/>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c r="CM115" s="21"/>
      <c r="CN115" s="21"/>
      <c r="CO115" s="21"/>
      <c r="CP115" s="21"/>
      <c r="CQ115" s="21"/>
      <c r="CR115" s="21"/>
      <c r="CS115" s="21"/>
      <c r="CT115" s="21"/>
      <c r="CU115" s="21"/>
      <c r="CV115" s="21"/>
      <c r="CW115" s="21"/>
      <c r="CX115" s="21"/>
      <c r="CY115" s="21"/>
      <c r="CZ115" s="21"/>
      <c r="DA115" s="21"/>
      <c r="DB115" s="21"/>
      <c r="DC115" s="21"/>
      <c r="DD115" s="21"/>
      <c r="DE115" s="21"/>
      <c r="DF115" s="21"/>
      <c r="DG115" s="21"/>
      <c r="DH115" s="21"/>
      <c r="DI115" s="21"/>
      <c r="DJ115" s="21"/>
      <c r="DK115" s="21"/>
      <c r="DL115" s="21"/>
      <c r="DM115" s="21"/>
      <c r="DN115" s="21"/>
      <c r="DO115" s="21"/>
      <c r="DP115" s="21"/>
      <c r="DQ115" s="21"/>
      <c r="DR115" s="21"/>
      <c r="DS115" s="21"/>
      <c r="DT115" s="21"/>
      <c r="DU115" s="21"/>
      <c r="DV115" s="21"/>
      <c r="DW115" s="21"/>
      <c r="DX115" s="21"/>
      <c r="DY115" s="21"/>
      <c r="DZ115" s="21"/>
      <c r="EA115" s="21"/>
      <c r="EB115" s="21"/>
      <c r="EC115" s="21"/>
      <c r="ED115" s="21"/>
      <c r="EE115" s="21"/>
      <c r="EF115" s="21"/>
      <c r="EG115" s="21"/>
      <c r="EH115" s="21"/>
      <c r="EI115" s="21"/>
      <c r="EJ115" s="21"/>
      <c r="EK115" s="21"/>
      <c r="EL115" s="21"/>
      <c r="EM115" s="21"/>
      <c r="EN115" s="21"/>
      <c r="EO115" s="21"/>
      <c r="EP115" s="21"/>
      <c r="EQ115" s="21"/>
      <c r="ER115" s="21"/>
      <c r="ES115" s="21"/>
      <c r="ET115" s="21"/>
      <c r="EU115" s="21"/>
      <c r="EV115" s="21"/>
      <c r="EW115" s="21"/>
      <c r="EX115" s="21"/>
      <c r="EY115" s="21"/>
      <c r="EZ115" s="21"/>
      <c r="FA115" s="21"/>
      <c r="FB115" s="21"/>
      <c r="FC115" s="21"/>
      <c r="FD115" s="21"/>
      <c r="FE115" s="21"/>
      <c r="FF115" s="21"/>
      <c r="FG115" s="21"/>
      <c r="FH115" s="21"/>
      <c r="FI115" s="21"/>
      <c r="FJ115" s="21"/>
      <c r="FK115" s="21"/>
      <c r="FL115" s="21"/>
      <c r="FM115" s="21"/>
      <c r="FN115" s="21"/>
      <c r="FO115" s="21"/>
      <c r="FP115" s="21"/>
      <c r="FQ115" s="21"/>
      <c r="FR115" s="21"/>
      <c r="FS115" s="21"/>
    </row>
    <row r="116" spans="1:175" s="4" customFormat="1" ht="16" customHeight="1" x14ac:dyDescent="0.2">
      <c r="A116" s="21"/>
      <c r="B116" s="21"/>
      <c r="C116" s="21"/>
      <c r="D116" s="21"/>
      <c r="E116" s="21"/>
      <c r="F116" s="44"/>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row>
    <row r="117" spans="1:175" s="4" customFormat="1" ht="16" customHeight="1" x14ac:dyDescent="0.2">
      <c r="A117" s="21"/>
      <c r="B117" s="21"/>
      <c r="C117" s="21"/>
      <c r="D117" s="21"/>
      <c r="E117" s="21"/>
      <c r="F117" s="44"/>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row>
    <row r="118" spans="1:175" s="4" customFormat="1" ht="16" customHeight="1" x14ac:dyDescent="0.2">
      <c r="A118" s="21"/>
      <c r="B118" s="21"/>
      <c r="C118" s="21"/>
      <c r="D118" s="21"/>
      <c r="E118" s="21"/>
      <c r="F118" s="44"/>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21"/>
      <c r="DY118" s="21"/>
      <c r="DZ118" s="21"/>
      <c r="EA118" s="21"/>
      <c r="EB118" s="21"/>
      <c r="EC118" s="21"/>
      <c r="ED118" s="21"/>
      <c r="EE118" s="21"/>
      <c r="EF118" s="21"/>
      <c r="EG118" s="21"/>
      <c r="EH118" s="21"/>
      <c r="EI118" s="21"/>
      <c r="EJ118" s="21"/>
      <c r="EK118" s="21"/>
      <c r="EL118" s="21"/>
      <c r="EM118" s="21"/>
      <c r="EN118" s="21"/>
      <c r="EO118" s="21"/>
      <c r="EP118" s="21"/>
      <c r="EQ118" s="21"/>
      <c r="ER118" s="21"/>
      <c r="ES118" s="21"/>
      <c r="ET118" s="21"/>
      <c r="EU118" s="21"/>
      <c r="EV118" s="21"/>
      <c r="EW118" s="21"/>
      <c r="EX118" s="21"/>
      <c r="EY118" s="21"/>
      <c r="EZ118" s="21"/>
      <c r="FA118" s="21"/>
      <c r="FB118" s="21"/>
      <c r="FC118" s="21"/>
      <c r="FD118" s="21"/>
      <c r="FE118" s="21"/>
      <c r="FF118" s="21"/>
      <c r="FG118" s="21"/>
      <c r="FH118" s="21"/>
      <c r="FI118" s="21"/>
      <c r="FJ118" s="21"/>
      <c r="FK118" s="21"/>
      <c r="FL118" s="21"/>
      <c r="FM118" s="21"/>
      <c r="FN118" s="21"/>
      <c r="FO118" s="21"/>
      <c r="FP118" s="21"/>
      <c r="FQ118" s="21"/>
      <c r="FR118" s="21"/>
      <c r="FS118" s="21"/>
    </row>
    <row r="119" spans="1:175" s="4" customFormat="1" ht="16" customHeight="1" x14ac:dyDescent="0.2">
      <c r="A119" s="21"/>
      <c r="B119" s="21"/>
      <c r="C119" s="21"/>
      <c r="D119" s="21"/>
      <c r="E119" s="21"/>
      <c r="F119" s="44"/>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c r="DS119" s="21"/>
      <c r="DT119" s="21"/>
      <c r="DU119" s="21"/>
      <c r="DV119" s="21"/>
      <c r="DW119" s="21"/>
      <c r="DX119" s="21"/>
      <c r="DY119" s="21"/>
      <c r="DZ119" s="21"/>
      <c r="EA119" s="21"/>
      <c r="EB119" s="21"/>
      <c r="EC119" s="21"/>
      <c r="ED119" s="21"/>
      <c r="EE119" s="21"/>
      <c r="EF119" s="21"/>
      <c r="EG119" s="21"/>
      <c r="EH119" s="21"/>
      <c r="EI119" s="21"/>
      <c r="EJ119" s="21"/>
      <c r="EK119" s="21"/>
      <c r="EL119" s="21"/>
      <c r="EM119" s="21"/>
      <c r="EN119" s="21"/>
      <c r="EO119" s="21"/>
      <c r="EP119" s="21"/>
      <c r="EQ119" s="21"/>
      <c r="ER119" s="21"/>
      <c r="ES119" s="21"/>
      <c r="ET119" s="21"/>
      <c r="EU119" s="21"/>
      <c r="EV119" s="21"/>
      <c r="EW119" s="21"/>
      <c r="EX119" s="21"/>
      <c r="EY119" s="21"/>
      <c r="EZ119" s="21"/>
      <c r="FA119" s="21"/>
      <c r="FB119" s="21"/>
      <c r="FC119" s="21"/>
      <c r="FD119" s="21"/>
      <c r="FE119" s="21"/>
      <c r="FF119" s="21"/>
      <c r="FG119" s="21"/>
      <c r="FH119" s="21"/>
      <c r="FI119" s="21"/>
      <c r="FJ119" s="21"/>
      <c r="FK119" s="21"/>
      <c r="FL119" s="21"/>
      <c r="FM119" s="21"/>
      <c r="FN119" s="21"/>
      <c r="FO119" s="21"/>
      <c r="FP119" s="21"/>
      <c r="FQ119" s="21"/>
      <c r="FR119" s="21"/>
      <c r="FS119" s="21"/>
    </row>
    <row r="120" spans="1:175" s="4" customFormat="1" ht="16" customHeight="1" x14ac:dyDescent="0.2">
      <c r="A120" s="21"/>
      <c r="B120" s="21"/>
      <c r="C120" s="21"/>
      <c r="D120" s="21"/>
      <c r="E120" s="21"/>
      <c r="F120" s="44"/>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c r="DR120" s="21"/>
      <c r="DS120" s="21"/>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row>
    <row r="121" spans="1:175" s="4" customFormat="1" ht="16" customHeight="1" x14ac:dyDescent="0.2">
      <c r="A121" s="21"/>
      <c r="B121" s="21"/>
      <c r="C121" s="21"/>
      <c r="D121" s="21"/>
      <c r="E121" s="21"/>
      <c r="F121" s="44"/>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c r="DS121" s="21"/>
      <c r="DT121" s="21"/>
      <c r="DU121" s="21"/>
      <c r="DV121" s="21"/>
      <c r="DW121" s="21"/>
      <c r="DX121" s="21"/>
      <c r="DY121" s="21"/>
      <c r="DZ121" s="21"/>
      <c r="EA121" s="21"/>
      <c r="EB121" s="21"/>
      <c r="EC121" s="21"/>
      <c r="ED121" s="21"/>
      <c r="EE121" s="21"/>
      <c r="EF121" s="21"/>
      <c r="EG121" s="21"/>
      <c r="EH121" s="21"/>
      <c r="EI121" s="21"/>
      <c r="EJ121" s="21"/>
      <c r="EK121" s="21"/>
      <c r="EL121" s="21"/>
      <c r="EM121" s="21"/>
      <c r="EN121" s="21"/>
      <c r="EO121" s="21"/>
      <c r="EP121" s="21"/>
      <c r="EQ121" s="21"/>
      <c r="ER121" s="21"/>
      <c r="ES121" s="21"/>
      <c r="ET121" s="21"/>
      <c r="EU121" s="21"/>
      <c r="EV121" s="21"/>
      <c r="EW121" s="21"/>
      <c r="EX121" s="21"/>
      <c r="EY121" s="21"/>
      <c r="EZ121" s="21"/>
      <c r="FA121" s="21"/>
      <c r="FB121" s="21"/>
      <c r="FC121" s="21"/>
      <c r="FD121" s="21"/>
      <c r="FE121" s="21"/>
      <c r="FF121" s="21"/>
      <c r="FG121" s="21"/>
      <c r="FH121" s="21"/>
      <c r="FI121" s="21"/>
      <c r="FJ121" s="21"/>
      <c r="FK121" s="21"/>
      <c r="FL121" s="21"/>
      <c r="FM121" s="21"/>
      <c r="FN121" s="21"/>
      <c r="FO121" s="21"/>
      <c r="FP121" s="21"/>
      <c r="FQ121" s="21"/>
      <c r="FR121" s="21"/>
      <c r="FS121" s="21"/>
    </row>
    <row r="122" spans="1:175" s="4" customFormat="1" ht="16" customHeight="1" x14ac:dyDescent="0.2">
      <c r="A122" s="21"/>
      <c r="B122" s="21"/>
      <c r="C122" s="21"/>
      <c r="D122" s="21"/>
      <c r="E122" s="21"/>
      <c r="F122" s="44"/>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row>
    <row r="123" spans="1:175" s="4" customFormat="1" ht="16" customHeight="1" x14ac:dyDescent="0.2">
      <c r="A123" s="21"/>
      <c r="B123" s="21"/>
      <c r="C123" s="21"/>
      <c r="D123" s="21"/>
      <c r="E123" s="21"/>
      <c r="F123" s="44"/>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row>
    <row r="124" spans="1:175" s="4" customFormat="1" ht="16" customHeight="1" x14ac:dyDescent="0.2">
      <c r="A124" s="21"/>
      <c r="B124" s="21"/>
      <c r="C124" s="21"/>
      <c r="D124" s="21"/>
      <c r="E124" s="21"/>
      <c r="F124" s="44"/>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c r="DS124" s="21"/>
      <c r="DT124" s="21"/>
      <c r="DU124" s="21"/>
      <c r="DV124" s="21"/>
      <c r="DW124" s="21"/>
      <c r="DX124" s="21"/>
      <c r="DY124" s="21"/>
      <c r="DZ124" s="21"/>
      <c r="EA124" s="21"/>
      <c r="EB124" s="21"/>
      <c r="EC124" s="21"/>
      <c r="ED124" s="21"/>
      <c r="EE124" s="21"/>
      <c r="EF124" s="21"/>
      <c r="EG124" s="21"/>
      <c r="EH124" s="21"/>
      <c r="EI124" s="21"/>
      <c r="EJ124" s="21"/>
      <c r="EK124" s="21"/>
      <c r="EL124" s="21"/>
      <c r="EM124" s="21"/>
      <c r="EN124" s="21"/>
      <c r="EO124" s="21"/>
      <c r="EP124" s="21"/>
      <c r="EQ124" s="21"/>
      <c r="ER124" s="21"/>
      <c r="ES124" s="21"/>
      <c r="ET124" s="21"/>
      <c r="EU124" s="21"/>
      <c r="EV124" s="21"/>
      <c r="EW124" s="21"/>
      <c r="EX124" s="21"/>
      <c r="EY124" s="21"/>
      <c r="EZ124" s="21"/>
      <c r="FA124" s="21"/>
      <c r="FB124" s="21"/>
      <c r="FC124" s="21"/>
      <c r="FD124" s="21"/>
      <c r="FE124" s="21"/>
      <c r="FF124" s="21"/>
      <c r="FG124" s="21"/>
      <c r="FH124" s="21"/>
      <c r="FI124" s="21"/>
      <c r="FJ124" s="21"/>
      <c r="FK124" s="21"/>
      <c r="FL124" s="21"/>
      <c r="FM124" s="21"/>
      <c r="FN124" s="21"/>
      <c r="FO124" s="21"/>
      <c r="FP124" s="21"/>
      <c r="FQ124" s="21"/>
      <c r="FR124" s="21"/>
      <c r="FS124" s="21"/>
    </row>
    <row r="125" spans="1:175" s="4" customFormat="1" ht="16" customHeight="1" x14ac:dyDescent="0.2">
      <c r="A125" s="21"/>
      <c r="B125" s="21"/>
      <c r="C125" s="21"/>
      <c r="D125" s="21"/>
      <c r="E125" s="21"/>
      <c r="F125" s="44"/>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21"/>
      <c r="DY125" s="21"/>
      <c r="DZ125" s="21"/>
      <c r="EA125" s="21"/>
      <c r="EB125" s="21"/>
      <c r="EC125" s="21"/>
      <c r="ED125" s="21"/>
      <c r="EE125" s="21"/>
      <c r="EF125" s="21"/>
      <c r="EG125" s="21"/>
      <c r="EH125" s="21"/>
      <c r="EI125" s="21"/>
      <c r="EJ125" s="21"/>
      <c r="EK125" s="21"/>
      <c r="EL125" s="21"/>
      <c r="EM125" s="21"/>
      <c r="EN125" s="21"/>
      <c r="EO125" s="21"/>
      <c r="EP125" s="21"/>
      <c r="EQ125" s="21"/>
      <c r="ER125" s="21"/>
      <c r="ES125" s="21"/>
      <c r="ET125" s="21"/>
      <c r="EU125" s="21"/>
      <c r="EV125" s="21"/>
      <c r="EW125" s="21"/>
      <c r="EX125" s="21"/>
      <c r="EY125" s="21"/>
      <c r="EZ125" s="21"/>
      <c r="FA125" s="21"/>
      <c r="FB125" s="21"/>
      <c r="FC125" s="21"/>
      <c r="FD125" s="21"/>
      <c r="FE125" s="21"/>
      <c r="FF125" s="21"/>
      <c r="FG125" s="21"/>
      <c r="FH125" s="21"/>
      <c r="FI125" s="21"/>
      <c r="FJ125" s="21"/>
      <c r="FK125" s="21"/>
      <c r="FL125" s="21"/>
      <c r="FM125" s="21"/>
      <c r="FN125" s="21"/>
      <c r="FO125" s="21"/>
      <c r="FP125" s="21"/>
      <c r="FQ125" s="21"/>
      <c r="FR125" s="21"/>
      <c r="FS125" s="21"/>
    </row>
    <row r="126" spans="1:175" s="4" customFormat="1" ht="16" customHeight="1" x14ac:dyDescent="0.2">
      <c r="A126" s="21"/>
      <c r="B126" s="21"/>
      <c r="C126" s="21"/>
      <c r="D126" s="21"/>
      <c r="E126" s="21"/>
      <c r="F126" s="44"/>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row>
    <row r="127" spans="1:175" s="4" customFormat="1" ht="16" customHeight="1" x14ac:dyDescent="0.2">
      <c r="A127" s="21"/>
      <c r="B127" s="21"/>
      <c r="C127" s="21"/>
      <c r="D127" s="21"/>
      <c r="E127" s="21"/>
      <c r="F127" s="44"/>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c r="DS127" s="21"/>
      <c r="DT127" s="21"/>
      <c r="DU127" s="21"/>
      <c r="DV127" s="21"/>
      <c r="DW127" s="21"/>
      <c r="DX127" s="21"/>
      <c r="DY127" s="21"/>
      <c r="DZ127" s="21"/>
      <c r="EA127" s="21"/>
      <c r="EB127" s="21"/>
      <c r="EC127" s="21"/>
      <c r="ED127" s="21"/>
      <c r="EE127" s="21"/>
      <c r="EF127" s="21"/>
      <c r="EG127" s="21"/>
      <c r="EH127" s="21"/>
      <c r="EI127" s="21"/>
      <c r="EJ127" s="21"/>
      <c r="EK127" s="21"/>
      <c r="EL127" s="21"/>
      <c r="EM127" s="21"/>
      <c r="EN127" s="21"/>
      <c r="EO127" s="21"/>
      <c r="EP127" s="21"/>
      <c r="EQ127" s="21"/>
      <c r="ER127" s="21"/>
      <c r="ES127" s="21"/>
      <c r="ET127" s="21"/>
      <c r="EU127" s="21"/>
      <c r="EV127" s="21"/>
      <c r="EW127" s="21"/>
      <c r="EX127" s="21"/>
      <c r="EY127" s="21"/>
      <c r="EZ127" s="21"/>
      <c r="FA127" s="21"/>
      <c r="FB127" s="21"/>
      <c r="FC127" s="21"/>
      <c r="FD127" s="21"/>
      <c r="FE127" s="21"/>
      <c r="FF127" s="21"/>
      <c r="FG127" s="21"/>
      <c r="FH127" s="21"/>
      <c r="FI127" s="21"/>
      <c r="FJ127" s="21"/>
      <c r="FK127" s="21"/>
      <c r="FL127" s="21"/>
      <c r="FM127" s="21"/>
      <c r="FN127" s="21"/>
      <c r="FO127" s="21"/>
      <c r="FP127" s="21"/>
      <c r="FQ127" s="21"/>
      <c r="FR127" s="21"/>
      <c r="FS127" s="21"/>
    </row>
    <row r="128" spans="1:175" s="4" customFormat="1" ht="16" customHeight="1" x14ac:dyDescent="0.2">
      <c r="A128" s="21"/>
      <c r="B128" s="21"/>
      <c r="C128" s="21"/>
      <c r="D128" s="21"/>
      <c r="E128" s="21"/>
      <c r="F128" s="44"/>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row>
    <row r="129" spans="1:175" s="4" customFormat="1" ht="16" customHeight="1" x14ac:dyDescent="0.2">
      <c r="A129" s="21"/>
      <c r="B129" s="21"/>
      <c r="C129" s="21"/>
      <c r="D129" s="21"/>
      <c r="E129" s="21"/>
      <c r="F129" s="44"/>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row>
    <row r="130" spans="1:175" s="4" customFormat="1" ht="16" customHeight="1" x14ac:dyDescent="0.2">
      <c r="A130" s="21"/>
      <c r="B130" s="21"/>
      <c r="C130" s="21"/>
      <c r="D130" s="21"/>
      <c r="E130" s="21"/>
      <c r="F130" s="44"/>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21"/>
      <c r="DK130" s="21"/>
      <c r="DL130" s="21"/>
      <c r="DM130" s="21"/>
      <c r="DN130" s="21"/>
      <c r="DO130" s="21"/>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row>
    <row r="131" spans="1:175" s="4" customFormat="1" ht="16" customHeight="1" x14ac:dyDescent="0.2">
      <c r="A131" s="21"/>
      <c r="B131" s="21"/>
      <c r="C131" s="21"/>
      <c r="D131" s="21"/>
      <c r="E131" s="21"/>
      <c r="F131" s="44"/>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row>
    <row r="132" spans="1:175" s="4" customFormat="1" ht="16" customHeight="1" x14ac:dyDescent="0.2">
      <c r="A132" s="21"/>
      <c r="B132" s="21"/>
      <c r="C132" s="21"/>
      <c r="D132" s="21"/>
      <c r="E132" s="21"/>
      <c r="F132" s="44"/>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21"/>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row>
    <row r="133" spans="1:175" s="4" customFormat="1" ht="16" customHeight="1" x14ac:dyDescent="0.2">
      <c r="A133" s="21"/>
      <c r="B133" s="21"/>
      <c r="C133" s="21"/>
      <c r="D133" s="21"/>
      <c r="E133" s="21"/>
      <c r="F133" s="44"/>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c r="DS133" s="21"/>
      <c r="DT133" s="21"/>
      <c r="DU133" s="21"/>
      <c r="DV133" s="21"/>
      <c r="DW133" s="21"/>
      <c r="DX133" s="21"/>
      <c r="DY133" s="21"/>
      <c r="DZ133" s="21"/>
      <c r="EA133" s="21"/>
      <c r="EB133" s="21"/>
      <c r="EC133" s="21"/>
      <c r="ED133" s="21"/>
      <c r="EE133" s="21"/>
      <c r="EF133" s="21"/>
      <c r="EG133" s="21"/>
      <c r="EH133" s="21"/>
      <c r="EI133" s="21"/>
      <c r="EJ133" s="21"/>
      <c r="EK133" s="21"/>
      <c r="EL133" s="21"/>
      <c r="EM133" s="21"/>
      <c r="EN133" s="21"/>
      <c r="EO133" s="21"/>
      <c r="EP133" s="21"/>
      <c r="EQ133" s="21"/>
      <c r="ER133" s="21"/>
      <c r="ES133" s="21"/>
      <c r="ET133" s="21"/>
      <c r="EU133" s="21"/>
      <c r="EV133" s="21"/>
      <c r="EW133" s="21"/>
      <c r="EX133" s="21"/>
      <c r="EY133" s="21"/>
      <c r="EZ133" s="21"/>
      <c r="FA133" s="21"/>
      <c r="FB133" s="21"/>
      <c r="FC133" s="21"/>
      <c r="FD133" s="21"/>
      <c r="FE133" s="21"/>
      <c r="FF133" s="21"/>
      <c r="FG133" s="21"/>
      <c r="FH133" s="21"/>
      <c r="FI133" s="21"/>
      <c r="FJ133" s="21"/>
      <c r="FK133" s="21"/>
      <c r="FL133" s="21"/>
      <c r="FM133" s="21"/>
      <c r="FN133" s="21"/>
      <c r="FO133" s="21"/>
      <c r="FP133" s="21"/>
      <c r="FQ133" s="21"/>
      <c r="FR133" s="21"/>
      <c r="FS133" s="21"/>
    </row>
    <row r="134" spans="1:175" s="4" customFormat="1" ht="16" customHeight="1" x14ac:dyDescent="0.2">
      <c r="A134" s="21"/>
      <c r="B134" s="21"/>
      <c r="C134" s="21"/>
      <c r="D134" s="21"/>
      <c r="E134" s="21"/>
      <c r="F134" s="44"/>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row>
    <row r="135" spans="1:175" s="4" customFormat="1" ht="16" customHeight="1" x14ac:dyDescent="0.2">
      <c r="A135" s="21"/>
      <c r="B135" s="21"/>
      <c r="C135" s="21"/>
      <c r="D135" s="21"/>
      <c r="E135" s="21"/>
      <c r="F135" s="44"/>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row>
    <row r="136" spans="1:175" s="4" customFormat="1" ht="16" customHeight="1" x14ac:dyDescent="0.2">
      <c r="A136" s="21"/>
      <c r="B136" s="21"/>
      <c r="C136" s="21"/>
      <c r="D136" s="21"/>
      <c r="E136" s="21"/>
      <c r="F136" s="44"/>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row>
    <row r="137" spans="1:175" s="4" customFormat="1" ht="16" customHeight="1" x14ac:dyDescent="0.2">
      <c r="A137" s="21"/>
      <c r="B137" s="21"/>
      <c r="C137" s="21"/>
      <c r="D137" s="21"/>
      <c r="E137" s="21"/>
      <c r="F137" s="44"/>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row>
    <row r="138" spans="1:175" s="4" customFormat="1" ht="16" customHeight="1" x14ac:dyDescent="0.2">
      <c r="A138" s="21"/>
      <c r="B138" s="21"/>
      <c r="C138" s="21"/>
      <c r="D138" s="21"/>
      <c r="E138" s="21"/>
      <c r="F138" s="44"/>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row>
    <row r="139" spans="1:175" s="4" customFormat="1" ht="16" customHeight="1" x14ac:dyDescent="0.2">
      <c r="A139" s="21"/>
      <c r="B139" s="21"/>
      <c r="C139" s="21"/>
      <c r="D139" s="21"/>
      <c r="E139" s="21"/>
      <c r="F139" s="44"/>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row>
    <row r="140" spans="1:175" s="4" customFormat="1" ht="16" customHeight="1" x14ac:dyDescent="0.2">
      <c r="A140" s="21"/>
      <c r="B140" s="21"/>
      <c r="C140" s="21"/>
      <c r="D140" s="21"/>
      <c r="E140" s="21"/>
      <c r="F140" s="44"/>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row>
    <row r="141" spans="1:175" s="4" customFormat="1" ht="16" customHeight="1" x14ac:dyDescent="0.2">
      <c r="A141" s="21"/>
      <c r="B141" s="21"/>
      <c r="C141" s="21"/>
      <c r="D141" s="21"/>
      <c r="E141" s="21"/>
      <c r="F141" s="44"/>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row>
    <row r="142" spans="1:175" s="4" customFormat="1" ht="16" customHeight="1" x14ac:dyDescent="0.2">
      <c r="A142" s="21"/>
      <c r="B142" s="21"/>
      <c r="C142" s="21"/>
      <c r="D142" s="21"/>
      <c r="E142" s="21"/>
      <c r="F142" s="44"/>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row>
    <row r="143" spans="1:175" s="4" customFormat="1" ht="16" customHeight="1" x14ac:dyDescent="0.2">
      <c r="A143" s="21"/>
      <c r="B143" s="21"/>
      <c r="C143" s="21"/>
      <c r="D143" s="21"/>
      <c r="E143" s="21"/>
      <c r="F143" s="44"/>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row>
    <row r="144" spans="1:175" s="4" customFormat="1" ht="16" customHeight="1" x14ac:dyDescent="0.2">
      <c r="A144" s="21"/>
      <c r="B144" s="21"/>
      <c r="C144" s="21"/>
      <c r="D144" s="21"/>
      <c r="E144" s="21"/>
      <c r="F144" s="44"/>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c r="FP144" s="21"/>
      <c r="FQ144" s="21"/>
      <c r="FR144" s="21"/>
      <c r="FS144" s="21"/>
    </row>
    <row r="145" spans="1:175" s="4" customFormat="1" ht="16" customHeight="1" x14ac:dyDescent="0.2">
      <c r="A145" s="21"/>
      <c r="B145" s="21"/>
      <c r="C145" s="21"/>
      <c r="D145" s="21"/>
      <c r="E145" s="21"/>
      <c r="F145" s="44"/>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c r="FP145" s="21"/>
      <c r="FQ145" s="21"/>
      <c r="FR145" s="21"/>
      <c r="FS145" s="21"/>
    </row>
    <row r="146" spans="1:175" ht="16" customHeight="1" x14ac:dyDescent="0.15"/>
    <row r="147" spans="1:175" ht="16" customHeight="1" x14ac:dyDescent="0.15"/>
    <row r="148" spans="1:175" ht="16" customHeight="1" x14ac:dyDescent="0.15"/>
    <row r="149" spans="1:175" ht="16" customHeight="1" x14ac:dyDescent="0.15"/>
    <row r="150" spans="1:175" ht="16" customHeight="1" x14ac:dyDescent="0.15"/>
  </sheetData>
  <sheetProtection sheet="1" objects="1" scenarios="1"/>
  <pageMargins left="0.7" right="0.7" top="0.75" bottom="0.75" header="0.3" footer="0.3"/>
  <pageSetup scale="22"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3C782-4A23-994C-9AA7-87480B807051}">
  <dimension ref="A1"/>
  <sheetViews>
    <sheetView showGridLines="0" workbookViewId="0">
      <selection activeCell="E56" sqref="E56"/>
    </sheetView>
  </sheetViews>
  <sheetFormatPr baseColWidth="10" defaultRowHeight="16" x14ac:dyDescent="0.2"/>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Node Passages</vt:lpstr>
      <vt:lpstr>Background</vt:lpstr>
    </vt:vector>
  </TitlesOfParts>
  <Manager/>
  <Company>Astronomy Morsels</Company>
  <LinksUpToDate>false</LinksUpToDate>
  <SharedDoc>false</SharedDoc>
  <HyperlinkBase>www.astronomy-morsels.ch</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Moon Nodes</dc:title>
  <dc:subject/>
  <dc:creator>Anton Viola</dc:creator>
  <cp:keywords/>
  <dc:description/>
  <cp:lastModifiedBy>Anton Viola</cp:lastModifiedBy>
  <dcterms:created xsi:type="dcterms:W3CDTF">2016-06-12T12:50:56Z</dcterms:created>
  <dcterms:modified xsi:type="dcterms:W3CDTF">2024-05-09T14:32:22Z</dcterms:modified>
  <cp:category/>
</cp:coreProperties>
</file>